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ovanniE\Google Drive\Archaeometry Lectures\"/>
    </mc:Choice>
  </mc:AlternateContent>
  <bookViews>
    <workbookView xWindow="0" yWindow="0" windowWidth="11880" windowHeight="6795" activeTab="2"/>
  </bookViews>
  <sheets>
    <sheet name="Argento" sheetId="2" r:id="rId1"/>
    <sheet name="ori " sheetId="1" r:id="rId2"/>
    <sheet name="Rame" sheetId="4" r:id="rId3"/>
    <sheet name="Ori" sheetId="5" r:id="rId4"/>
    <sheet name="Rame tot" sheetId="7" r:id="rId5"/>
    <sheet name="Argento tot" sheetId="8" r:id="rId6"/>
    <sheet name="Totale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F17" i="6"/>
  <c r="E17" i="6"/>
  <c r="F16" i="6"/>
  <c r="E8" i="6"/>
  <c r="F7" i="6"/>
  <c r="E7" i="6"/>
  <c r="F8" i="6"/>
  <c r="E4" i="6"/>
  <c r="F4" i="6"/>
  <c r="E3" i="6"/>
  <c r="F3" i="6"/>
  <c r="E21" i="6" l="1"/>
  <c r="E20" i="6"/>
  <c r="K11" i="6" l="1"/>
  <c r="K12" i="6" s="1"/>
  <c r="K13" i="6" s="1"/>
  <c r="K14" i="6" s="1"/>
  <c r="K15" i="6" s="1"/>
  <c r="K16" i="6" s="1"/>
  <c r="K17" i="6" s="1"/>
  <c r="K18" i="6" s="1"/>
  <c r="K3" i="6"/>
  <c r="K4" i="6" s="1"/>
  <c r="K5" i="6" s="1"/>
  <c r="K6" i="6" s="1"/>
  <c r="K7" i="6" s="1"/>
  <c r="K8" i="6" s="1"/>
  <c r="A18" i="8"/>
  <c r="A19" i="8" s="1"/>
  <c r="A20" i="8" s="1"/>
  <c r="A21" i="8" s="1"/>
  <c r="A22" i="8" s="1"/>
  <c r="A23" i="8" s="1"/>
  <c r="A24" i="8" s="1"/>
  <c r="A25" i="8" s="1"/>
  <c r="G24" i="7"/>
  <c r="G25" i="7" s="1"/>
  <c r="G26" i="7" s="1"/>
  <c r="G27" i="7" s="1"/>
  <c r="G15" i="8"/>
  <c r="G16" i="8" s="1"/>
  <c r="G17" i="8" s="1"/>
  <c r="G18" i="8" s="1"/>
  <c r="G19" i="8" s="1"/>
  <c r="G20" i="8" s="1"/>
  <c r="G21" i="8" s="1"/>
  <c r="G22" i="8" s="1"/>
  <c r="G13" i="7"/>
  <c r="G14" i="7" s="1"/>
  <c r="G15" i="7" s="1"/>
  <c r="G16" i="7" s="1"/>
  <c r="G17" i="7" s="1"/>
  <c r="G18" i="7" s="1"/>
  <c r="J19" i="6" l="1"/>
  <c r="J20" i="6" s="1"/>
  <c r="I19" i="6"/>
  <c r="I20" i="6" s="1"/>
  <c r="H19" i="6"/>
  <c r="H20" i="6" s="1"/>
  <c r="J19" i="1" l="1"/>
  <c r="J20" i="1" s="1"/>
  <c r="J21" i="1" s="1"/>
  <c r="J22" i="1" s="1"/>
  <c r="J23" i="1" s="1"/>
  <c r="G34" i="2"/>
  <c r="G35" i="2" s="1"/>
  <c r="G36" i="2" s="1"/>
  <c r="G37" i="2" s="1"/>
  <c r="G38" i="2" s="1"/>
  <c r="H27" i="5" l="1"/>
  <c r="S20" i="5" l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L20" i="5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2" i="5"/>
  <c r="L3" i="5"/>
  <c r="L4" i="5" l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J3" i="2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G27" i="5" l="1"/>
  <c r="G25" i="5"/>
</calcChain>
</file>

<file path=xl/sharedStrings.xml><?xml version="1.0" encoding="utf-8"?>
<sst xmlns="http://schemas.openxmlformats.org/spreadsheetml/2006/main" count="274" uniqueCount="65">
  <si>
    <t>N.</t>
  </si>
  <si>
    <t>Au(%)</t>
  </si>
  <si>
    <t>Ag(%)</t>
  </si>
  <si>
    <t>Cu(%)</t>
  </si>
  <si>
    <t>Classe</t>
  </si>
  <si>
    <t>Altro</t>
  </si>
  <si>
    <t>Frequenza</t>
  </si>
  <si>
    <t>Colonna1</t>
  </si>
  <si>
    <t>Media</t>
  </si>
  <si>
    <t>Errore standard</t>
  </si>
  <si>
    <t>Mediana</t>
  </si>
  <si>
    <t>Moda</t>
  </si>
  <si>
    <t>Deviazione standard</t>
  </si>
  <si>
    <t>Varianza campionaria</t>
  </si>
  <si>
    <t>Curtosi</t>
  </si>
  <si>
    <t>Asimmetria</t>
  </si>
  <si>
    <t>Intervallo</t>
  </si>
  <si>
    <t>Minimo</t>
  </si>
  <si>
    <t>Massimo</t>
  </si>
  <si>
    <t>Somma</t>
  </si>
  <si>
    <t>Conteggio</t>
  </si>
  <si>
    <t>Ag</t>
  </si>
  <si>
    <t>Cu</t>
  </si>
  <si>
    <t xml:space="preserve"> % cumulativa</t>
  </si>
  <si>
    <t>Au</t>
  </si>
  <si>
    <t>-</t>
  </si>
  <si>
    <t>Au Lratio</t>
  </si>
  <si>
    <t>Au/Cu</t>
  </si>
  <si>
    <t>spessore</t>
  </si>
  <si>
    <t>Cu Kratio</t>
  </si>
  <si>
    <t>Ag/Au</t>
  </si>
  <si>
    <t>Livello di confidenza(95.0%)</t>
  </si>
  <si>
    <t>Spessore</t>
  </si>
  <si>
    <t>Number</t>
  </si>
  <si>
    <t>5.3r</t>
  </si>
  <si>
    <t>14.4r</t>
  </si>
  <si>
    <t>15.5r</t>
  </si>
  <si>
    <t>17.5r</t>
  </si>
  <si>
    <t>17.6r</t>
  </si>
  <si>
    <t>19.3r</t>
  </si>
  <si>
    <t>Mean value</t>
  </si>
  <si>
    <t>75.2±4.5</t>
  </si>
  <si>
    <t>20±4</t>
  </si>
  <si>
    <t>4.8±1.0</t>
  </si>
  <si>
    <t>Con misure Julio</t>
  </si>
  <si>
    <t>76.5±4.5</t>
  </si>
  <si>
    <t>19±4</t>
  </si>
  <si>
    <t>4.5±1</t>
  </si>
  <si>
    <t>Rame</t>
  </si>
  <si>
    <t>Tutti i dati</t>
  </si>
  <si>
    <t>Dati Cesareo</t>
  </si>
  <si>
    <t>Dati Julio</t>
  </si>
  <si>
    <t>Mean</t>
  </si>
  <si>
    <t>Standard error</t>
  </si>
  <si>
    <t>Median</t>
  </si>
  <si>
    <t>Mode</t>
  </si>
  <si>
    <t>Standard Deviation</t>
  </si>
  <si>
    <t xml:space="preserve">Sample Variance </t>
  </si>
  <si>
    <t>Kurtosis</t>
  </si>
  <si>
    <t>Skewness</t>
  </si>
  <si>
    <t>Interval</t>
  </si>
  <si>
    <t>Minimum</t>
  </si>
  <si>
    <t>Sum</t>
  </si>
  <si>
    <t>Counts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</si>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</sst>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_ ;\-#,##0.0\ 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48DD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1" xfId="0" applyNumberFormat="1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164" fontId="0" fillId="0" borderId="0" xfId="0" applyNumberFormat="1"/>
    <xf numFmtId="0" fontId="0" fillId="0" borderId="0" xfId="0" applyBorder="1"/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/>
    <xf numFmtId="10" fontId="0" fillId="0" borderId="1" xfId="0" applyNumberFormat="1" applyFill="1" applyBorder="1" applyAlignment="1"/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Fill="1" applyBorder="1" applyAlignment="1"/>
    <xf numFmtId="165" fontId="0" fillId="0" borderId="0" xfId="0" applyNumberFormat="1"/>
    <xf numFmtId="166" fontId="0" fillId="0" borderId="0" xfId="0" applyNumberFormat="1" applyFill="1" applyBorder="1" applyAlignment="1"/>
    <xf numFmtId="166" fontId="0" fillId="0" borderId="1" xfId="0" applyNumberFormat="1" applyFill="1" applyBorder="1" applyAlignment="1"/>
    <xf numFmtId="2" fontId="0" fillId="0" borderId="1" xfId="0" applyNumberFormat="1" applyFill="1" applyBorder="1" applyAlignment="1"/>
    <xf numFmtId="1" fontId="0" fillId="0" borderId="0" xfId="0" applyNumberFormat="1" applyFill="1" applyBorder="1" applyAlignment="1"/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9" fontId="0" fillId="0" borderId="0" xfId="0" applyNumberFormat="1" applyFill="1" applyBorder="1" applyAlignment="1"/>
    <xf numFmtId="9" fontId="0" fillId="0" borderId="1" xfId="0" applyNumberFormat="1" applyFill="1" applyBorder="1" applyAlignment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9" fontId="0" fillId="0" borderId="0" xfId="0" applyNumberFormat="1"/>
    <xf numFmtId="1" fontId="0" fillId="0" borderId="1" xfId="0" applyNumberFormat="1" applyFill="1" applyBorder="1" applyAlignment="1"/>
    <xf numFmtId="167" fontId="0" fillId="0" borderId="0" xfId="1" applyNumberFormat="1" applyFont="1"/>
    <xf numFmtId="1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 horizontal="right"/>
    </xf>
    <xf numFmtId="1" fontId="0" fillId="0" borderId="0" xfId="0" applyNumberFormat="1"/>
    <xf numFmtId="164" fontId="0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/>
    <xf numFmtId="0" fontId="7" fillId="0" borderId="1" xfId="0" applyFont="1" applyFill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Argento!$C$2:$C$29</c:f>
              <c:strCache>
                <c:ptCount val="28"/>
                <c:pt idx="0">
                  <c:v>12.5</c:v>
                </c:pt>
                <c:pt idx="1">
                  <c:v>13</c:v>
                </c:pt>
                <c:pt idx="2">
                  <c:v>13.5</c:v>
                </c:pt>
                <c:pt idx="3">
                  <c:v>14</c:v>
                </c:pt>
                <c:pt idx="4">
                  <c:v>14.5</c:v>
                </c:pt>
                <c:pt idx="5">
                  <c:v>15</c:v>
                </c:pt>
                <c:pt idx="6">
                  <c:v>15.5</c:v>
                </c:pt>
                <c:pt idx="7">
                  <c:v>16</c:v>
                </c:pt>
                <c:pt idx="8">
                  <c:v>16.5</c:v>
                </c:pt>
                <c:pt idx="9">
                  <c:v>17</c:v>
                </c:pt>
                <c:pt idx="10">
                  <c:v>17.5</c:v>
                </c:pt>
                <c:pt idx="11">
                  <c:v>18</c:v>
                </c:pt>
                <c:pt idx="12">
                  <c:v>18.5</c:v>
                </c:pt>
                <c:pt idx="13">
                  <c:v>19</c:v>
                </c:pt>
                <c:pt idx="14">
                  <c:v>19.5</c:v>
                </c:pt>
                <c:pt idx="15">
                  <c:v>20</c:v>
                </c:pt>
                <c:pt idx="16">
                  <c:v>20.5</c:v>
                </c:pt>
                <c:pt idx="17">
                  <c:v>21</c:v>
                </c:pt>
                <c:pt idx="18">
                  <c:v>21.5</c:v>
                </c:pt>
                <c:pt idx="19">
                  <c:v>22</c:v>
                </c:pt>
                <c:pt idx="20">
                  <c:v>22.5</c:v>
                </c:pt>
                <c:pt idx="21">
                  <c:v>23</c:v>
                </c:pt>
                <c:pt idx="22">
                  <c:v>23.5</c:v>
                </c:pt>
                <c:pt idx="23">
                  <c:v>24</c:v>
                </c:pt>
                <c:pt idx="24">
                  <c:v>24.5</c:v>
                </c:pt>
                <c:pt idx="25">
                  <c:v>25</c:v>
                </c:pt>
                <c:pt idx="26">
                  <c:v>25.5</c:v>
                </c:pt>
                <c:pt idx="27">
                  <c:v>Altro</c:v>
                </c:pt>
              </c:strCache>
            </c:strRef>
          </c:cat>
          <c:val>
            <c:numRef>
              <c:f>Argento!$D$2:$D$29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41216"/>
        <c:axId val="672441608"/>
      </c:barChart>
      <c:catAx>
        <c:axId val="67244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41608"/>
        <c:crosses val="autoZero"/>
        <c:auto val="1"/>
        <c:lblAlgn val="ctr"/>
        <c:lblOffset val="100"/>
        <c:noMultiLvlLbl val="0"/>
      </c:catAx>
      <c:valAx>
        <c:axId val="672441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4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'Rame tot'!$H$14:$H$19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'Rame tot'!$I$14:$I$19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16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56112"/>
        <c:axId val="672459640"/>
      </c:barChart>
      <c:lineChart>
        <c:grouping val="standard"/>
        <c:varyColors val="0"/>
        <c:ser>
          <c:idx val="1"/>
          <c:order val="1"/>
          <c:cat>
            <c:numRef>
              <c:f>'Rame tot'!$H$14:$H$19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'Rame tot'!$J$14:$J$19</c:f>
              <c:numCache>
                <c:formatCode>0%</c:formatCode>
                <c:ptCount val="6"/>
                <c:pt idx="0">
                  <c:v>2.7027027027027029E-2</c:v>
                </c:pt>
                <c:pt idx="1">
                  <c:v>5.4054054054054057E-2</c:v>
                </c:pt>
                <c:pt idx="2">
                  <c:v>0.24324324324324326</c:v>
                </c:pt>
                <c:pt idx="3">
                  <c:v>0.67567567567567566</c:v>
                </c:pt>
                <c:pt idx="4">
                  <c:v>0.89189189189189189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6896"/>
        <c:axId val="672454936"/>
      </c:lineChart>
      <c:catAx>
        <c:axId val="67245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59640"/>
        <c:crosses val="autoZero"/>
        <c:auto val="1"/>
        <c:lblAlgn val="ctr"/>
        <c:lblOffset val="100"/>
        <c:noMultiLvlLbl val="0"/>
      </c:catAx>
      <c:valAx>
        <c:axId val="672459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56112"/>
        <c:crosses val="autoZero"/>
        <c:crossBetween val="between"/>
      </c:valAx>
      <c:valAx>
        <c:axId val="672454936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672456896"/>
        <c:crosses val="max"/>
        <c:crossBetween val="between"/>
      </c:valAx>
      <c:catAx>
        <c:axId val="67245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549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'Rame tot'!$H$24:$H$28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cat>
          <c:val>
            <c:numRef>
              <c:f>'Rame tot'!$I$24:$I$28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74144"/>
        <c:axId val="672471008"/>
      </c:barChart>
      <c:lineChart>
        <c:grouping val="standard"/>
        <c:varyColors val="0"/>
        <c:ser>
          <c:idx val="1"/>
          <c:order val="1"/>
          <c:cat>
            <c:numRef>
              <c:f>'Rame tot'!$H$24:$H$28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cat>
          <c:val>
            <c:numRef>
              <c:f>'Rame tot'!$J$24:$J$28</c:f>
              <c:numCache>
                <c:formatCode>0%</c:formatCode>
                <c:ptCount val="5"/>
                <c:pt idx="0">
                  <c:v>0.23529411764705882</c:v>
                </c:pt>
                <c:pt idx="1">
                  <c:v>0.41176470588235292</c:v>
                </c:pt>
                <c:pt idx="2">
                  <c:v>0.52941176470588236</c:v>
                </c:pt>
                <c:pt idx="3">
                  <c:v>0.88235294117647056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71400"/>
        <c:axId val="672471792"/>
      </c:lineChart>
      <c:catAx>
        <c:axId val="67247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71008"/>
        <c:crosses val="autoZero"/>
        <c:auto val="1"/>
        <c:lblAlgn val="ctr"/>
        <c:lblOffset val="100"/>
        <c:noMultiLvlLbl val="0"/>
      </c:catAx>
      <c:valAx>
        <c:axId val="672471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74144"/>
        <c:crosses val="autoZero"/>
        <c:crossBetween val="between"/>
      </c:valAx>
      <c:valAx>
        <c:axId val="67247179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672471400"/>
        <c:crosses val="max"/>
        <c:crossBetween val="between"/>
      </c:valAx>
      <c:catAx>
        <c:axId val="672471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717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'Rame tot'!$H$4:$H$10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'Rame tot'!$I$4:$I$10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18</c:v>
                </c:pt>
                <c:pt idx="5">
                  <c:v>14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75712"/>
        <c:axId val="672476104"/>
      </c:barChart>
      <c:lineChart>
        <c:grouping val="standard"/>
        <c:varyColors val="0"/>
        <c:ser>
          <c:idx val="1"/>
          <c:order val="1"/>
          <c:cat>
            <c:numRef>
              <c:f>'Rame tot'!$H$4:$H$10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'Rame tot'!$J$4:$J$10</c:f>
              <c:numCache>
                <c:formatCode>0%</c:formatCode>
                <c:ptCount val="7"/>
                <c:pt idx="0">
                  <c:v>0</c:v>
                </c:pt>
                <c:pt idx="1">
                  <c:v>3.7037037037037035E-2</c:v>
                </c:pt>
                <c:pt idx="2">
                  <c:v>0.1111111111111111</c:v>
                </c:pt>
                <c:pt idx="3">
                  <c:v>0.29629629629629628</c:v>
                </c:pt>
                <c:pt idx="4">
                  <c:v>0.62962962962962965</c:v>
                </c:pt>
                <c:pt idx="5">
                  <c:v>0.88888888888888884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76496"/>
        <c:axId val="672469048"/>
      </c:lineChart>
      <c:catAx>
        <c:axId val="67247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72476104"/>
        <c:crosses val="autoZero"/>
        <c:auto val="1"/>
        <c:lblAlgn val="ctr"/>
        <c:lblOffset val="100"/>
        <c:noMultiLvlLbl val="0"/>
      </c:catAx>
      <c:valAx>
        <c:axId val="67247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75712"/>
        <c:crosses val="autoZero"/>
        <c:crossBetween val="between"/>
      </c:valAx>
      <c:valAx>
        <c:axId val="67246904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672476496"/>
        <c:crosses val="max"/>
        <c:crossBetween val="between"/>
      </c:valAx>
      <c:catAx>
        <c:axId val="67247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690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'Argento tot'!$H$16:$H$24</c:f>
              <c:numCache>
                <c:formatCode>General</c:formatCode>
                <c:ptCount val="9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numCache>
            </c:numRef>
          </c:cat>
          <c:val>
            <c:numRef>
              <c:f>'Argento tot'!$I$16:$I$24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72576"/>
        <c:axId val="672472184"/>
      </c:barChart>
      <c:lineChart>
        <c:grouping val="standard"/>
        <c:varyColors val="0"/>
        <c:ser>
          <c:idx val="1"/>
          <c:order val="1"/>
          <c:cat>
            <c:numRef>
              <c:f>'Argento tot'!$H$16:$H$24</c:f>
              <c:numCache>
                <c:formatCode>General</c:formatCode>
                <c:ptCount val="9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numCache>
            </c:numRef>
          </c:cat>
          <c:val>
            <c:numRef>
              <c:f>'Argento tot'!$J$16:$J$24</c:f>
              <c:numCache>
                <c:formatCode>0%</c:formatCode>
                <c:ptCount val="9"/>
                <c:pt idx="0">
                  <c:v>2.7027027027027029E-2</c:v>
                </c:pt>
                <c:pt idx="1">
                  <c:v>0.13513513513513514</c:v>
                </c:pt>
                <c:pt idx="2">
                  <c:v>0.35135135135135137</c:v>
                </c:pt>
                <c:pt idx="3">
                  <c:v>0.56756756756756754</c:v>
                </c:pt>
                <c:pt idx="4">
                  <c:v>0.7567567567567568</c:v>
                </c:pt>
                <c:pt idx="5">
                  <c:v>0.83783783783783783</c:v>
                </c:pt>
                <c:pt idx="6">
                  <c:v>0.91891891891891897</c:v>
                </c:pt>
                <c:pt idx="7">
                  <c:v>0.94594594594594594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70616"/>
        <c:axId val="672472968"/>
      </c:lineChart>
      <c:catAx>
        <c:axId val="6724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72472184"/>
        <c:crosses val="autoZero"/>
        <c:auto val="1"/>
        <c:lblAlgn val="ctr"/>
        <c:lblOffset val="100"/>
        <c:noMultiLvlLbl val="0"/>
      </c:catAx>
      <c:valAx>
        <c:axId val="672472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72576"/>
        <c:crosses val="autoZero"/>
        <c:crossBetween val="between"/>
      </c:valAx>
      <c:valAx>
        <c:axId val="67247296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672470616"/>
        <c:crosses val="max"/>
        <c:crossBetween val="between"/>
      </c:valAx>
      <c:catAx>
        <c:axId val="672470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729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'Argento tot'!$B$18:$B$26</c:f>
              <c:numCache>
                <c:formatCode>General</c:formatCode>
                <c:ptCount val="9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</c:numCache>
            </c:numRef>
          </c:cat>
          <c:val>
            <c:numRef>
              <c:f>'Argento tot'!$C$18:$C$26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73360"/>
        <c:axId val="672466304"/>
      </c:barChart>
      <c:catAx>
        <c:axId val="67247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66304"/>
        <c:crosses val="autoZero"/>
        <c:auto val="1"/>
        <c:lblAlgn val="ctr"/>
        <c:lblOffset val="100"/>
        <c:noMultiLvlLbl val="0"/>
      </c:catAx>
      <c:valAx>
        <c:axId val="67246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7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numRef>
              <c:f>'Argento tot'!$H$3:$H$12</c:f>
              <c:numCache>
                <c:formatCode>General</c:formatCod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</c:numCache>
            </c:numRef>
          </c:cat>
          <c:val>
            <c:numRef>
              <c:f>'Argento tot'!$I$3:$I$12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67872"/>
        <c:axId val="672473752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numRef>
              <c:f>'Argento tot'!$H$3:$H$12</c:f>
              <c:numCache>
                <c:formatCode>General</c:formatCod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</c:numCache>
            </c:numRef>
          </c:cat>
          <c:val>
            <c:numRef>
              <c:f>'Argento tot'!$J$3:$J$12</c:f>
              <c:numCache>
                <c:formatCode>0%</c:formatCode>
                <c:ptCount val="10"/>
                <c:pt idx="0">
                  <c:v>3.7037037037037035E-2</c:v>
                </c:pt>
                <c:pt idx="1">
                  <c:v>0.12962962962962962</c:v>
                </c:pt>
                <c:pt idx="2">
                  <c:v>0.25925925925925924</c:v>
                </c:pt>
                <c:pt idx="3">
                  <c:v>0.46296296296296297</c:v>
                </c:pt>
                <c:pt idx="4">
                  <c:v>0.62962962962962965</c:v>
                </c:pt>
                <c:pt idx="5">
                  <c:v>0.79629629629629628</c:v>
                </c:pt>
                <c:pt idx="6">
                  <c:v>0.87037037037037035</c:v>
                </c:pt>
                <c:pt idx="7">
                  <c:v>0.92592592592592593</c:v>
                </c:pt>
                <c:pt idx="8">
                  <c:v>0.96296296296296291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77280"/>
        <c:axId val="672474536"/>
      </c:lineChart>
      <c:catAx>
        <c:axId val="6724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72473752"/>
        <c:crosses val="autoZero"/>
        <c:auto val="1"/>
        <c:lblAlgn val="ctr"/>
        <c:lblOffset val="100"/>
        <c:noMultiLvlLbl val="0"/>
      </c:catAx>
      <c:valAx>
        <c:axId val="672473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67872"/>
        <c:crosses val="autoZero"/>
        <c:crossBetween val="between"/>
      </c:valAx>
      <c:valAx>
        <c:axId val="672474536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672477280"/>
        <c:crosses val="max"/>
        <c:crossBetween val="between"/>
      </c:valAx>
      <c:catAx>
        <c:axId val="67247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745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Totale!$M$11:$M$21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74928"/>
        <c:axId val="672477672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Totale!$N$11:$N$21</c:f>
              <c:numCache>
                <c:formatCode>0%</c:formatCode>
                <c:ptCount val="11"/>
                <c:pt idx="0">
                  <c:v>0.11764705882352941</c:v>
                </c:pt>
                <c:pt idx="1">
                  <c:v>0.35294117647058826</c:v>
                </c:pt>
                <c:pt idx="2">
                  <c:v>0.52941176470588236</c:v>
                </c:pt>
                <c:pt idx="3">
                  <c:v>0.70588235294117652</c:v>
                </c:pt>
                <c:pt idx="4">
                  <c:v>0.76470588235294112</c:v>
                </c:pt>
                <c:pt idx="5">
                  <c:v>0.88235294117647056</c:v>
                </c:pt>
                <c:pt idx="6">
                  <c:v>0.94117647058823528</c:v>
                </c:pt>
                <c:pt idx="7">
                  <c:v>0.94117647058823528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69440"/>
        <c:axId val="672465912"/>
      </c:lineChart>
      <c:catAx>
        <c:axId val="67247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77672"/>
        <c:crosses val="autoZero"/>
        <c:auto val="1"/>
        <c:lblAlgn val="ctr"/>
        <c:lblOffset val="100"/>
        <c:noMultiLvlLbl val="0"/>
      </c:catAx>
      <c:valAx>
        <c:axId val="672477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74928"/>
        <c:crosses val="autoZero"/>
        <c:crossBetween val="between"/>
      </c:valAx>
      <c:valAx>
        <c:axId val="6724659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69440"/>
        <c:crosses val="max"/>
        <c:crossBetween val="between"/>
      </c:valAx>
      <c:catAx>
        <c:axId val="67246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659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Totale!$M$11:$M$21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67088"/>
        <c:axId val="672469832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Totale!$N$11:$N$21</c:f>
              <c:numCache>
                <c:formatCode>0%</c:formatCode>
                <c:ptCount val="11"/>
                <c:pt idx="0">
                  <c:v>0.11764705882352941</c:v>
                </c:pt>
                <c:pt idx="1">
                  <c:v>0.35294117647058826</c:v>
                </c:pt>
                <c:pt idx="2">
                  <c:v>0.52941176470588236</c:v>
                </c:pt>
                <c:pt idx="3">
                  <c:v>0.70588235294117652</c:v>
                </c:pt>
                <c:pt idx="4">
                  <c:v>0.76470588235294112</c:v>
                </c:pt>
                <c:pt idx="5">
                  <c:v>0.88235294117647056</c:v>
                </c:pt>
                <c:pt idx="6">
                  <c:v>0.94117647058823528</c:v>
                </c:pt>
                <c:pt idx="7">
                  <c:v>0.94117647058823528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70224"/>
        <c:axId val="672467480"/>
      </c:lineChart>
      <c:catAx>
        <c:axId val="67246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69832"/>
        <c:crosses val="autoZero"/>
        <c:auto val="1"/>
        <c:lblAlgn val="ctr"/>
        <c:lblOffset val="100"/>
        <c:noMultiLvlLbl val="0"/>
      </c:catAx>
      <c:valAx>
        <c:axId val="672469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67088"/>
        <c:crosses val="autoZero"/>
        <c:crossBetween val="between"/>
      </c:valAx>
      <c:valAx>
        <c:axId val="6724674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70224"/>
        <c:crosses val="max"/>
        <c:crossBetween val="between"/>
      </c:valAx>
      <c:catAx>
        <c:axId val="67247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67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Totale!$M$11:$M$21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79240"/>
        <c:axId val="672490216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Totale!$N$11:$N$21</c:f>
              <c:numCache>
                <c:formatCode>0%</c:formatCode>
                <c:ptCount val="11"/>
                <c:pt idx="0">
                  <c:v>0.11764705882352941</c:v>
                </c:pt>
                <c:pt idx="1">
                  <c:v>0.35294117647058826</c:v>
                </c:pt>
                <c:pt idx="2">
                  <c:v>0.52941176470588236</c:v>
                </c:pt>
                <c:pt idx="3">
                  <c:v>0.70588235294117652</c:v>
                </c:pt>
                <c:pt idx="4">
                  <c:v>0.76470588235294112</c:v>
                </c:pt>
                <c:pt idx="5">
                  <c:v>0.88235294117647056</c:v>
                </c:pt>
                <c:pt idx="6">
                  <c:v>0.94117647058823528</c:v>
                </c:pt>
                <c:pt idx="7">
                  <c:v>0.94117647058823528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85904"/>
        <c:axId val="672482768"/>
      </c:lineChart>
      <c:catAx>
        <c:axId val="67247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90216"/>
        <c:crosses val="autoZero"/>
        <c:auto val="1"/>
        <c:lblAlgn val="ctr"/>
        <c:lblOffset val="100"/>
        <c:noMultiLvlLbl val="0"/>
      </c:catAx>
      <c:valAx>
        <c:axId val="672490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79240"/>
        <c:crosses val="autoZero"/>
        <c:crossBetween val="between"/>
      </c:valAx>
      <c:valAx>
        <c:axId val="6724827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85904"/>
        <c:crosses val="max"/>
        <c:crossBetween val="between"/>
      </c:valAx>
      <c:catAx>
        <c:axId val="67248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82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Totale!$M$11:$M$21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88648"/>
        <c:axId val="672484336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Totale!$L$11:$L$21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Totale!$N$11:$N$21</c:f>
              <c:numCache>
                <c:formatCode>0%</c:formatCode>
                <c:ptCount val="11"/>
                <c:pt idx="0">
                  <c:v>0.11764705882352941</c:v>
                </c:pt>
                <c:pt idx="1">
                  <c:v>0.35294117647058826</c:v>
                </c:pt>
                <c:pt idx="2">
                  <c:v>0.52941176470588236</c:v>
                </c:pt>
                <c:pt idx="3">
                  <c:v>0.70588235294117652</c:v>
                </c:pt>
                <c:pt idx="4">
                  <c:v>0.76470588235294112</c:v>
                </c:pt>
                <c:pt idx="5">
                  <c:v>0.88235294117647056</c:v>
                </c:pt>
                <c:pt idx="6">
                  <c:v>0.94117647058823528</c:v>
                </c:pt>
                <c:pt idx="7">
                  <c:v>0.94117647058823528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87864"/>
        <c:axId val="672485120"/>
      </c:lineChart>
      <c:catAx>
        <c:axId val="67248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84336"/>
        <c:crosses val="autoZero"/>
        <c:auto val="1"/>
        <c:lblAlgn val="ctr"/>
        <c:lblOffset val="100"/>
        <c:noMultiLvlLbl val="0"/>
      </c:catAx>
      <c:valAx>
        <c:axId val="67248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88648"/>
        <c:crosses val="autoZero"/>
        <c:crossBetween val="between"/>
      </c:valAx>
      <c:valAx>
        <c:axId val="6724851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87864"/>
        <c:crosses val="max"/>
        <c:crossBetween val="between"/>
      </c:valAx>
      <c:catAx>
        <c:axId val="672487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851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Argento!$H$2:$H$16</c:f>
              <c:strCache>
                <c:ptCount val="15"/>
                <c:pt idx="0">
                  <c:v>12.5</c:v>
                </c:pt>
                <c:pt idx="1">
                  <c:v>13.5</c:v>
                </c:pt>
                <c:pt idx="2">
                  <c:v>14.5</c:v>
                </c:pt>
                <c:pt idx="3">
                  <c:v>15.5</c:v>
                </c:pt>
                <c:pt idx="4">
                  <c:v>16.5</c:v>
                </c:pt>
                <c:pt idx="5">
                  <c:v>17.5</c:v>
                </c:pt>
                <c:pt idx="6">
                  <c:v>18.5</c:v>
                </c:pt>
                <c:pt idx="7">
                  <c:v>19.5</c:v>
                </c:pt>
                <c:pt idx="8">
                  <c:v>20.5</c:v>
                </c:pt>
                <c:pt idx="9">
                  <c:v>21.5</c:v>
                </c:pt>
                <c:pt idx="10">
                  <c:v>22.5</c:v>
                </c:pt>
                <c:pt idx="11">
                  <c:v>23.5</c:v>
                </c:pt>
                <c:pt idx="12">
                  <c:v>24.5</c:v>
                </c:pt>
                <c:pt idx="13">
                  <c:v>25.5</c:v>
                </c:pt>
                <c:pt idx="14">
                  <c:v>Altro</c:v>
                </c:pt>
              </c:strCache>
            </c:strRef>
          </c:cat>
          <c:val>
            <c:numRef>
              <c:f>Argento!$I$2:$I$16</c:f>
              <c:numCache>
                <c:formatCode>General</c:formatCode>
                <c:ptCount val="15"/>
                <c:pt idx="0">
                  <c:v>4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42784"/>
        <c:axId val="672452192"/>
      </c:barChart>
      <c:catAx>
        <c:axId val="67244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52192"/>
        <c:crosses val="autoZero"/>
        <c:auto val="1"/>
        <c:lblAlgn val="ctr"/>
        <c:lblOffset val="100"/>
        <c:noMultiLvlLbl val="0"/>
      </c:catAx>
      <c:valAx>
        <c:axId val="67245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4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Totale!$L$11:$L$20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Totale!$M$11:$M$20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81200"/>
        <c:axId val="672483160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Totale!$L$11:$L$20</c:f>
              <c:strCache>
                <c:ptCount val="1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Altro</c:v>
                </c:pt>
              </c:strCache>
            </c:strRef>
          </c:cat>
          <c:val>
            <c:numRef>
              <c:f>Totale!$N$11:$N$20</c:f>
              <c:numCache>
                <c:formatCode>0%</c:formatCode>
                <c:ptCount val="10"/>
                <c:pt idx="0">
                  <c:v>0.11764705882352941</c:v>
                </c:pt>
                <c:pt idx="1">
                  <c:v>0.35294117647058826</c:v>
                </c:pt>
                <c:pt idx="2">
                  <c:v>0.52941176470588236</c:v>
                </c:pt>
                <c:pt idx="3">
                  <c:v>0.70588235294117652</c:v>
                </c:pt>
                <c:pt idx="4">
                  <c:v>0.76470588235294112</c:v>
                </c:pt>
                <c:pt idx="5">
                  <c:v>0.88235294117647056</c:v>
                </c:pt>
                <c:pt idx="6">
                  <c:v>0.94117647058823528</c:v>
                </c:pt>
                <c:pt idx="7">
                  <c:v>0.94117647058823528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79632"/>
        <c:axId val="672478064"/>
      </c:lineChart>
      <c:catAx>
        <c:axId val="67248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83160"/>
        <c:crosses val="autoZero"/>
        <c:auto val="1"/>
        <c:lblAlgn val="ctr"/>
        <c:lblOffset val="100"/>
        <c:noMultiLvlLbl val="0"/>
      </c:catAx>
      <c:valAx>
        <c:axId val="672483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81200"/>
        <c:crosses val="autoZero"/>
        <c:crossBetween val="between"/>
      </c:valAx>
      <c:valAx>
        <c:axId val="6724780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79632"/>
        <c:crosses val="max"/>
        <c:crossBetween val="between"/>
      </c:valAx>
      <c:catAx>
        <c:axId val="67247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780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Argento!$G$20:$G$25</c:f>
              <c:strCache>
                <c:ptCount val="6"/>
                <c:pt idx="0">
                  <c:v>12.5</c:v>
                </c:pt>
                <c:pt idx="1">
                  <c:v>16</c:v>
                </c:pt>
                <c:pt idx="2">
                  <c:v>19.5</c:v>
                </c:pt>
                <c:pt idx="3">
                  <c:v>23</c:v>
                </c:pt>
                <c:pt idx="4">
                  <c:v>26.5</c:v>
                </c:pt>
                <c:pt idx="5">
                  <c:v>Altro</c:v>
                </c:pt>
              </c:strCache>
            </c:strRef>
          </c:cat>
          <c:val>
            <c:numRef>
              <c:f>Argento!$H$20:$H$25</c:f>
              <c:numCache>
                <c:formatCode>General</c:formatCode>
                <c:ptCount val="6"/>
                <c:pt idx="0">
                  <c:v>4</c:v>
                </c:pt>
                <c:pt idx="1">
                  <c:v>17</c:v>
                </c:pt>
                <c:pt idx="2">
                  <c:v>17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43176"/>
        <c:axId val="672445528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Argento!$G$20:$G$25</c:f>
              <c:strCache>
                <c:ptCount val="6"/>
                <c:pt idx="0">
                  <c:v>12.5</c:v>
                </c:pt>
                <c:pt idx="1">
                  <c:v>16</c:v>
                </c:pt>
                <c:pt idx="2">
                  <c:v>19.5</c:v>
                </c:pt>
                <c:pt idx="3">
                  <c:v>23</c:v>
                </c:pt>
                <c:pt idx="4">
                  <c:v>26.5</c:v>
                </c:pt>
                <c:pt idx="5">
                  <c:v>Altro</c:v>
                </c:pt>
              </c:strCache>
            </c:strRef>
          </c:cat>
          <c:val>
            <c:numRef>
              <c:f>Argento!$I$20:$I$25</c:f>
              <c:numCache>
                <c:formatCode>0%</c:formatCode>
                <c:ptCount val="6"/>
                <c:pt idx="0">
                  <c:v>8.5106382978723402E-2</c:v>
                </c:pt>
                <c:pt idx="1">
                  <c:v>0.44680851063829785</c:v>
                </c:pt>
                <c:pt idx="2">
                  <c:v>0.80851063829787229</c:v>
                </c:pt>
                <c:pt idx="3">
                  <c:v>0.91489361702127658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47096"/>
        <c:axId val="672446704"/>
      </c:lineChart>
      <c:catAx>
        <c:axId val="672443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45528"/>
        <c:crosses val="autoZero"/>
        <c:auto val="1"/>
        <c:lblAlgn val="ctr"/>
        <c:lblOffset val="100"/>
        <c:noMultiLvlLbl val="0"/>
      </c:catAx>
      <c:valAx>
        <c:axId val="672445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43176"/>
        <c:crosses val="autoZero"/>
        <c:crossBetween val="between"/>
      </c:valAx>
      <c:valAx>
        <c:axId val="6724467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47096"/>
        <c:crosses val="max"/>
        <c:crossBetween val="between"/>
      </c:valAx>
      <c:catAx>
        <c:axId val="672447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4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'ori '!$K$4:$K$18</c:f>
              <c:strCache>
                <c:ptCount val="15"/>
                <c:pt idx="0">
                  <c:v>70</c:v>
                </c:pt>
                <c:pt idx="1">
                  <c:v>70.5</c:v>
                </c:pt>
                <c:pt idx="2">
                  <c:v>71.5</c:v>
                </c:pt>
                <c:pt idx="3">
                  <c:v>72.5</c:v>
                </c:pt>
                <c:pt idx="4">
                  <c:v>73.5</c:v>
                </c:pt>
                <c:pt idx="5">
                  <c:v>74.5</c:v>
                </c:pt>
                <c:pt idx="6">
                  <c:v>75.5</c:v>
                </c:pt>
                <c:pt idx="7">
                  <c:v>76.5</c:v>
                </c:pt>
                <c:pt idx="8">
                  <c:v>77.5</c:v>
                </c:pt>
                <c:pt idx="9">
                  <c:v>78.5</c:v>
                </c:pt>
                <c:pt idx="10">
                  <c:v>79.5</c:v>
                </c:pt>
                <c:pt idx="11">
                  <c:v>80.5</c:v>
                </c:pt>
                <c:pt idx="12">
                  <c:v>81.5</c:v>
                </c:pt>
                <c:pt idx="13">
                  <c:v>82.5</c:v>
                </c:pt>
                <c:pt idx="14">
                  <c:v>Altro</c:v>
                </c:pt>
              </c:strCache>
            </c:strRef>
          </c:cat>
          <c:val>
            <c:numRef>
              <c:f>'ori '!$L$4:$L$18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9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50232"/>
        <c:axId val="672462384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'ori '!$K$4:$K$18</c:f>
              <c:strCache>
                <c:ptCount val="15"/>
                <c:pt idx="0">
                  <c:v>70</c:v>
                </c:pt>
                <c:pt idx="1">
                  <c:v>70.5</c:v>
                </c:pt>
                <c:pt idx="2">
                  <c:v>71.5</c:v>
                </c:pt>
                <c:pt idx="3">
                  <c:v>72.5</c:v>
                </c:pt>
                <c:pt idx="4">
                  <c:v>73.5</c:v>
                </c:pt>
                <c:pt idx="5">
                  <c:v>74.5</c:v>
                </c:pt>
                <c:pt idx="6">
                  <c:v>75.5</c:v>
                </c:pt>
                <c:pt idx="7">
                  <c:v>76.5</c:v>
                </c:pt>
                <c:pt idx="8">
                  <c:v>77.5</c:v>
                </c:pt>
                <c:pt idx="9">
                  <c:v>78.5</c:v>
                </c:pt>
                <c:pt idx="10">
                  <c:v>79.5</c:v>
                </c:pt>
                <c:pt idx="11">
                  <c:v>80.5</c:v>
                </c:pt>
                <c:pt idx="12">
                  <c:v>81.5</c:v>
                </c:pt>
                <c:pt idx="13">
                  <c:v>82.5</c:v>
                </c:pt>
                <c:pt idx="14">
                  <c:v>Altro</c:v>
                </c:pt>
              </c:strCache>
            </c:strRef>
          </c:cat>
          <c:val>
            <c:numRef>
              <c:f>'ori '!$M$4:$M$18</c:f>
              <c:numCache>
                <c:formatCode>0%</c:formatCode>
                <c:ptCount val="15"/>
                <c:pt idx="0">
                  <c:v>4.2553191489361701E-2</c:v>
                </c:pt>
                <c:pt idx="1">
                  <c:v>4.2553191489361701E-2</c:v>
                </c:pt>
                <c:pt idx="2">
                  <c:v>6.3829787234042548E-2</c:v>
                </c:pt>
                <c:pt idx="3">
                  <c:v>0.10638297872340426</c:v>
                </c:pt>
                <c:pt idx="4">
                  <c:v>0.14893617021276595</c:v>
                </c:pt>
                <c:pt idx="5">
                  <c:v>0.14893617021276595</c:v>
                </c:pt>
                <c:pt idx="6">
                  <c:v>0.21276595744680851</c:v>
                </c:pt>
                <c:pt idx="7">
                  <c:v>0.2978723404255319</c:v>
                </c:pt>
                <c:pt idx="8">
                  <c:v>0.31914893617021278</c:v>
                </c:pt>
                <c:pt idx="9">
                  <c:v>0.44680851063829785</c:v>
                </c:pt>
                <c:pt idx="10">
                  <c:v>0.63829787234042556</c:v>
                </c:pt>
                <c:pt idx="11">
                  <c:v>0.76595744680851063</c:v>
                </c:pt>
                <c:pt idx="12">
                  <c:v>0.80851063829787229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61992"/>
        <c:axId val="672460816"/>
      </c:lineChart>
      <c:catAx>
        <c:axId val="67245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62384"/>
        <c:crosses val="autoZero"/>
        <c:auto val="1"/>
        <c:lblAlgn val="ctr"/>
        <c:lblOffset val="100"/>
        <c:noMultiLvlLbl val="0"/>
      </c:catAx>
      <c:valAx>
        <c:axId val="672462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50232"/>
        <c:crosses val="autoZero"/>
        <c:crossBetween val="between"/>
      </c:valAx>
      <c:valAx>
        <c:axId val="6724608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61992"/>
        <c:crosses val="max"/>
        <c:crossBetween val="between"/>
      </c:valAx>
      <c:catAx>
        <c:axId val="67246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608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'ori '!$K$20:$K$25</c:f>
              <c:strCache>
                <c:ptCount val="6"/>
                <c:pt idx="0">
                  <c:v>12.5</c:v>
                </c:pt>
                <c:pt idx="1">
                  <c:v>15.5</c:v>
                </c:pt>
                <c:pt idx="2">
                  <c:v>18.5</c:v>
                </c:pt>
                <c:pt idx="3">
                  <c:v>21.5</c:v>
                </c:pt>
                <c:pt idx="4">
                  <c:v>24.5</c:v>
                </c:pt>
                <c:pt idx="5">
                  <c:v>Altro</c:v>
                </c:pt>
              </c:strCache>
            </c:strRef>
          </c:cat>
          <c:val>
            <c:numRef>
              <c:f>'ori '!$L$20:$L$25</c:f>
              <c:numCache>
                <c:formatCode>General</c:formatCode>
                <c:ptCount val="6"/>
                <c:pt idx="0">
                  <c:v>4</c:v>
                </c:pt>
                <c:pt idx="1">
                  <c:v>16</c:v>
                </c:pt>
                <c:pt idx="2">
                  <c:v>15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62776"/>
        <c:axId val="672458464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'ori '!$K$20:$K$25</c:f>
              <c:strCache>
                <c:ptCount val="6"/>
                <c:pt idx="0">
                  <c:v>12.5</c:v>
                </c:pt>
                <c:pt idx="1">
                  <c:v>15.5</c:v>
                </c:pt>
                <c:pt idx="2">
                  <c:v>18.5</c:v>
                </c:pt>
                <c:pt idx="3">
                  <c:v>21.5</c:v>
                </c:pt>
                <c:pt idx="4">
                  <c:v>24.5</c:v>
                </c:pt>
                <c:pt idx="5">
                  <c:v>Altro</c:v>
                </c:pt>
              </c:strCache>
            </c:strRef>
          </c:cat>
          <c:val>
            <c:numRef>
              <c:f>'ori '!$M$20:$M$25</c:f>
              <c:numCache>
                <c:formatCode>0%</c:formatCode>
                <c:ptCount val="6"/>
                <c:pt idx="0">
                  <c:v>8.5106382978723402E-2</c:v>
                </c:pt>
                <c:pt idx="1">
                  <c:v>0.42553191489361702</c:v>
                </c:pt>
                <c:pt idx="2">
                  <c:v>0.74468085106382975</c:v>
                </c:pt>
                <c:pt idx="3">
                  <c:v>0.85106382978723405</c:v>
                </c:pt>
                <c:pt idx="4">
                  <c:v>0.95744680851063835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64736"/>
        <c:axId val="672452976"/>
      </c:lineChart>
      <c:catAx>
        <c:axId val="67246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58464"/>
        <c:crosses val="autoZero"/>
        <c:auto val="1"/>
        <c:lblAlgn val="ctr"/>
        <c:lblOffset val="100"/>
        <c:noMultiLvlLbl val="0"/>
      </c:catAx>
      <c:valAx>
        <c:axId val="67245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62776"/>
        <c:crosses val="autoZero"/>
        <c:crossBetween val="between"/>
      </c:valAx>
      <c:valAx>
        <c:axId val="6724529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672464736"/>
        <c:crosses val="max"/>
        <c:crossBetween val="between"/>
      </c:valAx>
      <c:catAx>
        <c:axId val="67246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529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Rame!$A$2:$A$18</c:f>
              <c:numCache>
                <c:formatCode>General</c:formatCode>
                <c:ptCount val="1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</c:numCache>
            </c:numRef>
          </c:cat>
          <c:val>
            <c:numRef>
              <c:f>Rame!$B$2:$B$18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60032"/>
        <c:axId val="672460424"/>
      </c:barChart>
      <c:catAx>
        <c:axId val="67246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60424"/>
        <c:crosses val="autoZero"/>
        <c:auto val="1"/>
        <c:lblAlgn val="ctr"/>
        <c:lblOffset val="100"/>
        <c:noMultiLvlLbl val="0"/>
      </c:catAx>
      <c:valAx>
        <c:axId val="672460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246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Ori!$M$3:$M$15</c:f>
              <c:numCache>
                <c:formatCode>0.00</c:formatCode>
                <c:ptCount val="13"/>
                <c:pt idx="0">
                  <c:v>0.19</c:v>
                </c:pt>
                <c:pt idx="1">
                  <c:v>0.21249999999999999</c:v>
                </c:pt>
                <c:pt idx="2">
                  <c:v>0.23499999999999999</c:v>
                </c:pt>
                <c:pt idx="3">
                  <c:v>0.25750000000000001</c:v>
                </c:pt>
                <c:pt idx="4">
                  <c:v>0.28000000000000003</c:v>
                </c:pt>
                <c:pt idx="5">
                  <c:v>0.30250000000000005</c:v>
                </c:pt>
                <c:pt idx="6">
                  <c:v>0.32500000000000007</c:v>
                </c:pt>
                <c:pt idx="7">
                  <c:v>0.34750000000000009</c:v>
                </c:pt>
                <c:pt idx="8">
                  <c:v>0.37000000000000011</c:v>
                </c:pt>
                <c:pt idx="9">
                  <c:v>0.39250000000000013</c:v>
                </c:pt>
                <c:pt idx="10">
                  <c:v>0.41500000000000015</c:v>
                </c:pt>
                <c:pt idx="11">
                  <c:v>0.43750000000000017</c:v>
                </c:pt>
                <c:pt idx="12">
                  <c:v>0.46000000000000019</c:v>
                </c:pt>
              </c:numCache>
            </c:numRef>
          </c:cat>
          <c:val>
            <c:numRef>
              <c:f>Ori!$N$3:$N$15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61600"/>
        <c:axId val="672464344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Ori!$M$3:$M$16</c:f>
              <c:strCache>
                <c:ptCount val="14"/>
                <c:pt idx="0">
                  <c:v>0.19</c:v>
                </c:pt>
                <c:pt idx="1">
                  <c:v>0.21</c:v>
                </c:pt>
                <c:pt idx="2">
                  <c:v>0.24</c:v>
                </c:pt>
                <c:pt idx="3">
                  <c:v>0.26</c:v>
                </c:pt>
                <c:pt idx="4">
                  <c:v>0.28</c:v>
                </c:pt>
                <c:pt idx="5">
                  <c:v>0.30</c:v>
                </c:pt>
                <c:pt idx="6">
                  <c:v>0.33</c:v>
                </c:pt>
                <c:pt idx="7">
                  <c:v>0.35</c:v>
                </c:pt>
                <c:pt idx="8">
                  <c:v>0.37</c:v>
                </c:pt>
                <c:pt idx="9">
                  <c:v>0.39</c:v>
                </c:pt>
                <c:pt idx="10">
                  <c:v>0.42</c:v>
                </c:pt>
                <c:pt idx="11">
                  <c:v>0.44</c:v>
                </c:pt>
                <c:pt idx="12">
                  <c:v>0.46</c:v>
                </c:pt>
                <c:pt idx="13">
                  <c:v>Altro</c:v>
                </c:pt>
              </c:strCache>
            </c:strRef>
          </c:cat>
          <c:val>
            <c:numRef>
              <c:f>Ori!$O$3:$O$16</c:f>
              <c:numCache>
                <c:formatCode>0.00%</c:formatCode>
                <c:ptCount val="14"/>
                <c:pt idx="0">
                  <c:v>4.1666666666666664E-2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0.20833333333333334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0.54166666666666663</c:v>
                </c:pt>
                <c:pt idx="8">
                  <c:v>0.70833333333333337</c:v>
                </c:pt>
                <c:pt idx="9">
                  <c:v>0.83333333333333337</c:v>
                </c:pt>
                <c:pt idx="10">
                  <c:v>0.95833333333333337</c:v>
                </c:pt>
                <c:pt idx="11">
                  <c:v>0.95833333333333337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6504"/>
        <c:axId val="672455720"/>
      </c:lineChart>
      <c:catAx>
        <c:axId val="67246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672464344"/>
        <c:crosses val="autoZero"/>
        <c:auto val="1"/>
        <c:lblAlgn val="ctr"/>
        <c:lblOffset val="100"/>
        <c:noMultiLvlLbl val="0"/>
      </c:catAx>
      <c:valAx>
        <c:axId val="672464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61600"/>
        <c:crosses val="autoZero"/>
        <c:crossBetween val="between"/>
      </c:valAx>
      <c:valAx>
        <c:axId val="67245572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72456504"/>
        <c:crosses val="max"/>
        <c:crossBetween val="between"/>
      </c:valAx>
      <c:catAx>
        <c:axId val="672456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557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Ori!$M$20:$M$36</c:f>
              <c:strCache>
                <c:ptCount val="17"/>
                <c:pt idx="0">
                  <c:v>77.50</c:v>
                </c:pt>
                <c:pt idx="1">
                  <c:v>78.50</c:v>
                </c:pt>
                <c:pt idx="2">
                  <c:v>79.50</c:v>
                </c:pt>
                <c:pt idx="3">
                  <c:v>80.50</c:v>
                </c:pt>
                <c:pt idx="4">
                  <c:v>81.50</c:v>
                </c:pt>
                <c:pt idx="5">
                  <c:v>82.50</c:v>
                </c:pt>
                <c:pt idx="6">
                  <c:v>83.50</c:v>
                </c:pt>
                <c:pt idx="7">
                  <c:v>84.50</c:v>
                </c:pt>
                <c:pt idx="8">
                  <c:v>85.50</c:v>
                </c:pt>
                <c:pt idx="9">
                  <c:v>86.50</c:v>
                </c:pt>
                <c:pt idx="10">
                  <c:v>87.50</c:v>
                </c:pt>
                <c:pt idx="11">
                  <c:v>88.50</c:v>
                </c:pt>
                <c:pt idx="12">
                  <c:v>89.50</c:v>
                </c:pt>
                <c:pt idx="13">
                  <c:v>90.50</c:v>
                </c:pt>
                <c:pt idx="14">
                  <c:v>91.50</c:v>
                </c:pt>
                <c:pt idx="15">
                  <c:v>92.50</c:v>
                </c:pt>
                <c:pt idx="16">
                  <c:v>Altro</c:v>
                </c:pt>
              </c:strCache>
            </c:strRef>
          </c:cat>
          <c:val>
            <c:numRef>
              <c:f>Ori!$N$20:$N$36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61208"/>
        <c:axId val="672458856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Ori!$M$20:$M$36</c:f>
              <c:strCache>
                <c:ptCount val="17"/>
                <c:pt idx="0">
                  <c:v>77.50</c:v>
                </c:pt>
                <c:pt idx="1">
                  <c:v>78.50</c:v>
                </c:pt>
                <c:pt idx="2">
                  <c:v>79.50</c:v>
                </c:pt>
                <c:pt idx="3">
                  <c:v>80.50</c:v>
                </c:pt>
                <c:pt idx="4">
                  <c:v>81.50</c:v>
                </c:pt>
                <c:pt idx="5">
                  <c:v>82.50</c:v>
                </c:pt>
                <c:pt idx="6">
                  <c:v>83.50</c:v>
                </c:pt>
                <c:pt idx="7">
                  <c:v>84.50</c:v>
                </c:pt>
                <c:pt idx="8">
                  <c:v>85.50</c:v>
                </c:pt>
                <c:pt idx="9">
                  <c:v>86.50</c:v>
                </c:pt>
                <c:pt idx="10">
                  <c:v>87.50</c:v>
                </c:pt>
                <c:pt idx="11">
                  <c:v>88.50</c:v>
                </c:pt>
                <c:pt idx="12">
                  <c:v>89.50</c:v>
                </c:pt>
                <c:pt idx="13">
                  <c:v>90.50</c:v>
                </c:pt>
                <c:pt idx="14">
                  <c:v>91.50</c:v>
                </c:pt>
                <c:pt idx="15">
                  <c:v>92.50</c:v>
                </c:pt>
                <c:pt idx="16">
                  <c:v>Altro</c:v>
                </c:pt>
              </c:strCache>
            </c:strRef>
          </c:cat>
          <c:val>
            <c:numRef>
              <c:f>Ori!$O$20:$O$36</c:f>
              <c:numCache>
                <c:formatCode>0.00%</c:formatCode>
                <c:ptCount val="17"/>
                <c:pt idx="0">
                  <c:v>4.1666666666666664E-2</c:v>
                </c:pt>
                <c:pt idx="1">
                  <c:v>4.1666666666666664E-2</c:v>
                </c:pt>
                <c:pt idx="2">
                  <c:v>0.125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0.54166666666666663</c:v>
                </c:pt>
                <c:pt idx="10">
                  <c:v>0.54166666666666663</c:v>
                </c:pt>
                <c:pt idx="11">
                  <c:v>0.83333333333333337</c:v>
                </c:pt>
                <c:pt idx="12">
                  <c:v>0.875</c:v>
                </c:pt>
                <c:pt idx="13">
                  <c:v>0.875</c:v>
                </c:pt>
                <c:pt idx="14">
                  <c:v>0.95833333333333337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7680"/>
        <c:axId val="672465128"/>
      </c:lineChart>
      <c:catAx>
        <c:axId val="67246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58856"/>
        <c:crosses val="autoZero"/>
        <c:auto val="1"/>
        <c:lblAlgn val="ctr"/>
        <c:lblOffset val="100"/>
        <c:noMultiLvlLbl val="0"/>
      </c:catAx>
      <c:valAx>
        <c:axId val="672458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61208"/>
        <c:crosses val="autoZero"/>
        <c:crossBetween val="between"/>
      </c:valAx>
      <c:valAx>
        <c:axId val="6724651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72457680"/>
        <c:crosses val="max"/>
        <c:crossBetween val="between"/>
      </c:valAx>
      <c:catAx>
        <c:axId val="67245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651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Istogramma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strRef>
              <c:f>Ori!$T$20:$T$36</c:f>
              <c:strCach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Altro</c:v>
                </c:pt>
              </c:strCache>
            </c:strRef>
          </c:cat>
          <c:val>
            <c:numRef>
              <c:f>Ori!$U$20:$U$36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454152"/>
        <c:axId val="672463168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strRef>
              <c:f>Ori!$T$20:$T$36</c:f>
              <c:strCach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Altro</c:v>
                </c:pt>
              </c:strCache>
            </c:strRef>
          </c:cat>
          <c:val>
            <c:numRef>
              <c:f>Ori!$V$20:$V$36</c:f>
              <c:numCache>
                <c:formatCode>0.00%</c:formatCode>
                <c:ptCount val="17"/>
                <c:pt idx="0">
                  <c:v>4.1666666666666664E-2</c:v>
                </c:pt>
                <c:pt idx="1">
                  <c:v>0.125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0.45833333333333331</c:v>
                </c:pt>
                <c:pt idx="5">
                  <c:v>0.45833333333333331</c:v>
                </c:pt>
                <c:pt idx="6">
                  <c:v>0.66666666666666663</c:v>
                </c:pt>
                <c:pt idx="7">
                  <c:v>0.70833333333333337</c:v>
                </c:pt>
                <c:pt idx="8">
                  <c:v>0.75</c:v>
                </c:pt>
                <c:pt idx="9">
                  <c:v>0.79166666666666663</c:v>
                </c:pt>
                <c:pt idx="10">
                  <c:v>0.83333333333333337</c:v>
                </c:pt>
                <c:pt idx="11">
                  <c:v>0.875</c:v>
                </c:pt>
                <c:pt idx="12">
                  <c:v>0.875</c:v>
                </c:pt>
                <c:pt idx="13">
                  <c:v>0.95833333333333337</c:v>
                </c:pt>
                <c:pt idx="14">
                  <c:v>0.95833333333333337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3368"/>
        <c:axId val="672463952"/>
      </c:lineChart>
      <c:catAx>
        <c:axId val="67245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63168"/>
        <c:crosses val="autoZero"/>
        <c:auto val="1"/>
        <c:lblAlgn val="ctr"/>
        <c:lblOffset val="100"/>
        <c:noMultiLvlLbl val="0"/>
      </c:catAx>
      <c:valAx>
        <c:axId val="672463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Frequenza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2454152"/>
        <c:crosses val="autoZero"/>
        <c:crossBetween val="between"/>
      </c:valAx>
      <c:valAx>
        <c:axId val="6724639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72453368"/>
        <c:crosses val="max"/>
        <c:crossBetween val="between"/>
      </c:valAx>
      <c:catAx>
        <c:axId val="672453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639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0</xdr:row>
      <xdr:rowOff>171451</xdr:rowOff>
    </xdr:from>
    <xdr:to>
      <xdr:col>16</xdr:col>
      <xdr:colOff>533400</xdr:colOff>
      <xdr:row>13</xdr:row>
      <xdr:rowOff>57151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13</xdr:row>
      <xdr:rowOff>38101</xdr:rowOff>
    </xdr:from>
    <xdr:to>
      <xdr:col>16</xdr:col>
      <xdr:colOff>561975</xdr:colOff>
      <xdr:row>27</xdr:row>
      <xdr:rowOff>133351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190500</xdr:colOff>
      <xdr:row>28</xdr:row>
      <xdr:rowOff>95250</xdr:rowOff>
    </xdr:from>
    <xdr:to>
      <xdr:col>16</xdr:col>
      <xdr:colOff>523875</xdr:colOff>
      <xdr:row>45</xdr:row>
      <xdr:rowOff>9526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1</xdr:row>
      <xdr:rowOff>171450</xdr:rowOff>
    </xdr:from>
    <xdr:to>
      <xdr:col>19</xdr:col>
      <xdr:colOff>504825</xdr:colOff>
      <xdr:row>16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424039</xdr:colOff>
      <xdr:row>16</xdr:row>
      <xdr:rowOff>166865</xdr:rowOff>
    </xdr:from>
    <xdr:to>
      <xdr:col>19</xdr:col>
      <xdr:colOff>449791</xdr:colOff>
      <xdr:row>26</xdr:row>
      <xdr:rowOff>141111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152400</xdr:rowOff>
    </xdr:from>
    <xdr:to>
      <xdr:col>12</xdr:col>
      <xdr:colOff>85725</xdr:colOff>
      <xdr:row>19</xdr:row>
      <xdr:rowOff>171450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</xdr:row>
      <xdr:rowOff>171450</xdr:rowOff>
    </xdr:from>
    <xdr:to>
      <xdr:col>22</xdr:col>
      <xdr:colOff>238125</xdr:colOff>
      <xdr:row>15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452437</xdr:colOff>
      <xdr:row>6</xdr:row>
      <xdr:rowOff>38099</xdr:rowOff>
    </xdr:from>
    <xdr:to>
      <xdr:col>28</xdr:col>
      <xdr:colOff>61911</xdr:colOff>
      <xdr:row>20</xdr:row>
      <xdr:rowOff>14287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285750</xdr:colOff>
      <xdr:row>21</xdr:row>
      <xdr:rowOff>104775</xdr:rowOff>
    </xdr:from>
    <xdr:to>
      <xdr:col>28</xdr:col>
      <xdr:colOff>190500</xdr:colOff>
      <xdr:row>36</xdr:row>
      <xdr:rowOff>28575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122786</xdr:colOff>
      <xdr:row>2</xdr:row>
      <xdr:rowOff>117070</xdr:rowOff>
    </xdr:from>
    <xdr:to>
      <xdr:col>21</xdr:col>
      <xdr:colOff>180976</xdr:colOff>
      <xdr:row>16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226869</xdr:colOff>
      <xdr:row>18</xdr:row>
      <xdr:rowOff>66675</xdr:rowOff>
    </xdr:from>
    <xdr:to>
      <xdr:col>16</xdr:col>
      <xdr:colOff>47625</xdr:colOff>
      <xdr:row>32</xdr:row>
      <xdr:rowOff>42083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277091</xdr:colOff>
      <xdr:row>1</xdr:row>
      <xdr:rowOff>69273</xdr:rowOff>
    </xdr:from>
    <xdr:to>
      <xdr:col>16</xdr:col>
      <xdr:colOff>85725</xdr:colOff>
      <xdr:row>17</xdr:row>
      <xdr:rowOff>85725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511376</xdr:colOff>
      <xdr:row>13</xdr:row>
      <xdr:rowOff>113466</xdr:rowOff>
    </xdr:from>
    <xdr:to>
      <xdr:col>16</xdr:col>
      <xdr:colOff>31316</xdr:colOff>
      <xdr:row>26</xdr:row>
      <xdr:rowOff>167013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189978</xdr:colOff>
      <xdr:row>12</xdr:row>
      <xdr:rowOff>113467</xdr:rowOff>
    </xdr:from>
    <xdr:to>
      <xdr:col>21</xdr:col>
      <xdr:colOff>106158</xdr:colOff>
      <xdr:row>27</xdr:row>
      <xdr:rowOff>41755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473172</xdr:colOff>
      <xdr:row>0</xdr:row>
      <xdr:rowOff>48015</xdr:rowOff>
    </xdr:from>
    <xdr:to>
      <xdr:col>16</xdr:col>
      <xdr:colOff>43007</xdr:colOff>
      <xdr:row>12</xdr:row>
      <xdr:rowOff>144466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47</xdr:row>
      <xdr:rowOff>180975</xdr:rowOff>
    </xdr:from>
    <xdr:to>
      <xdr:col>21</xdr:col>
      <xdr:colOff>247650</xdr:colOff>
      <xdr:row>57</xdr:row>
      <xdr:rowOff>180975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247650</xdr:colOff>
      <xdr:row>47</xdr:row>
      <xdr:rowOff>180975</xdr:rowOff>
    </xdr:from>
    <xdr:to>
      <xdr:col>21</xdr:col>
      <xdr:colOff>247650</xdr:colOff>
      <xdr:row>57</xdr:row>
      <xdr:rowOff>180975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247650</xdr:colOff>
      <xdr:row>47</xdr:row>
      <xdr:rowOff>180975</xdr:rowOff>
    </xdr:from>
    <xdr:to>
      <xdr:col>21</xdr:col>
      <xdr:colOff>247650</xdr:colOff>
      <xdr:row>57</xdr:row>
      <xdr:rowOff>180975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247650</xdr:colOff>
      <xdr:row>47</xdr:row>
      <xdr:rowOff>180975</xdr:rowOff>
    </xdr:from>
    <xdr:to>
      <xdr:col>21</xdr:col>
      <xdr:colOff>247650</xdr:colOff>
      <xdr:row>57</xdr:row>
      <xdr:rowOff>180975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247650</xdr:colOff>
      <xdr:row>47</xdr:row>
      <xdr:rowOff>180975</xdr:rowOff>
    </xdr:from>
    <xdr:to>
      <xdr:col>21</xdr:col>
      <xdr:colOff>247650</xdr:colOff>
      <xdr:row>57</xdr:row>
      <xdr:rowOff>180975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K12" sqref="K12"/>
    </sheetView>
  </sheetViews>
  <sheetFormatPr defaultRowHeight="15" x14ac:dyDescent="0.25"/>
  <cols>
    <col min="1" max="1" width="15.125" customWidth="1"/>
    <col min="3" max="3" width="8.75" customWidth="1"/>
    <col min="4" max="4" width="6.375" customWidth="1"/>
    <col min="5" max="5" width="7.75" customWidth="1"/>
    <col min="6" max="6" width="5.75" customWidth="1"/>
    <col min="7" max="7" width="13.625" customWidth="1"/>
  </cols>
  <sheetData>
    <row r="1" spans="1:10" x14ac:dyDescent="0.25">
      <c r="A1" s="10" t="s">
        <v>7</v>
      </c>
      <c r="B1" s="10" t="s">
        <v>21</v>
      </c>
      <c r="C1" s="6" t="s">
        <v>4</v>
      </c>
      <c r="D1" s="6" t="s">
        <v>64</v>
      </c>
      <c r="E1" s="6" t="s">
        <v>4</v>
      </c>
      <c r="F1" s="6" t="s">
        <v>64</v>
      </c>
      <c r="H1" s="6" t="s">
        <v>4</v>
      </c>
      <c r="I1" s="6" t="s">
        <v>64</v>
      </c>
    </row>
    <row r="2" spans="1:10" x14ac:dyDescent="0.25">
      <c r="A2" s="3"/>
      <c r="B2" s="3"/>
      <c r="C2" s="2">
        <v>12.5</v>
      </c>
      <c r="D2" s="3">
        <v>4</v>
      </c>
      <c r="E2" s="2">
        <v>14</v>
      </c>
      <c r="F2" s="3">
        <v>7</v>
      </c>
      <c r="G2">
        <v>12.5</v>
      </c>
      <c r="H2" s="2">
        <v>12.5</v>
      </c>
      <c r="I2" s="3">
        <v>4</v>
      </c>
      <c r="J2" s="7">
        <v>12.5</v>
      </c>
    </row>
    <row r="3" spans="1:10" x14ac:dyDescent="0.25">
      <c r="A3" s="43" t="s">
        <v>52</v>
      </c>
      <c r="B3" s="31">
        <v>17.01063829787234</v>
      </c>
      <c r="C3" s="2">
        <v>13</v>
      </c>
      <c r="D3" s="3">
        <v>1</v>
      </c>
      <c r="E3" s="2">
        <v>17</v>
      </c>
      <c r="F3" s="3">
        <v>7</v>
      </c>
      <c r="G3">
        <f t="shared" ref="G3:G15" si="0">G2+1</f>
        <v>13.5</v>
      </c>
      <c r="H3" s="2">
        <v>13.5</v>
      </c>
      <c r="I3" s="3">
        <v>2</v>
      </c>
      <c r="J3">
        <f t="shared" ref="J3:J28" si="1">J2+0.5</f>
        <v>13</v>
      </c>
    </row>
    <row r="4" spans="1:10" x14ac:dyDescent="0.25">
      <c r="A4" s="43" t="s">
        <v>53</v>
      </c>
      <c r="B4" s="31">
        <v>0.5122209900710013</v>
      </c>
      <c r="C4" s="2">
        <v>13.5</v>
      </c>
      <c r="D4" s="3">
        <v>1</v>
      </c>
      <c r="E4" s="2">
        <v>12.5</v>
      </c>
      <c r="F4" s="3">
        <v>4</v>
      </c>
      <c r="G4">
        <f t="shared" si="0"/>
        <v>14.5</v>
      </c>
      <c r="H4" s="2">
        <v>14.5</v>
      </c>
      <c r="I4" s="3">
        <v>9</v>
      </c>
      <c r="J4">
        <f t="shared" si="1"/>
        <v>13.5</v>
      </c>
    </row>
    <row r="5" spans="1:10" x14ac:dyDescent="0.25">
      <c r="A5" s="43" t="s">
        <v>54</v>
      </c>
      <c r="B5" s="3">
        <v>16.5</v>
      </c>
      <c r="C5" s="2">
        <v>14</v>
      </c>
      <c r="D5" s="3">
        <v>7</v>
      </c>
      <c r="E5" s="2">
        <v>16.5</v>
      </c>
      <c r="F5" s="3">
        <v>4</v>
      </c>
      <c r="G5">
        <f t="shared" si="0"/>
        <v>15.5</v>
      </c>
      <c r="H5" s="2">
        <v>15.5</v>
      </c>
      <c r="I5" s="3">
        <v>5</v>
      </c>
      <c r="J5">
        <f t="shared" si="1"/>
        <v>14</v>
      </c>
    </row>
    <row r="6" spans="1:10" x14ac:dyDescent="0.25">
      <c r="A6" s="43" t="s">
        <v>55</v>
      </c>
      <c r="B6" s="3">
        <v>17</v>
      </c>
      <c r="C6" s="2">
        <v>14.5</v>
      </c>
      <c r="D6" s="3">
        <v>2</v>
      </c>
      <c r="E6" s="2">
        <v>15.5</v>
      </c>
      <c r="F6" s="3">
        <v>3</v>
      </c>
      <c r="G6">
        <f t="shared" si="0"/>
        <v>16.5</v>
      </c>
      <c r="H6" s="2">
        <v>16.5</v>
      </c>
      <c r="I6" s="3">
        <v>5</v>
      </c>
      <c r="J6">
        <f t="shared" si="1"/>
        <v>14.5</v>
      </c>
    </row>
    <row r="7" spans="1:10" x14ac:dyDescent="0.25">
      <c r="A7" s="43" t="s">
        <v>56</v>
      </c>
      <c r="B7" s="31">
        <v>3.5116101870022378</v>
      </c>
      <c r="C7" s="2">
        <v>15</v>
      </c>
      <c r="D7" s="3">
        <v>2</v>
      </c>
      <c r="E7" s="2">
        <v>14.5</v>
      </c>
      <c r="F7" s="3">
        <v>2</v>
      </c>
      <c r="G7">
        <f t="shared" si="0"/>
        <v>17.5</v>
      </c>
      <c r="H7" s="2">
        <v>17.5</v>
      </c>
      <c r="I7" s="3">
        <v>8</v>
      </c>
      <c r="J7">
        <f t="shared" si="1"/>
        <v>15</v>
      </c>
    </row>
    <row r="8" spans="1:10" x14ac:dyDescent="0.25">
      <c r="A8" s="43" t="s">
        <v>57</v>
      </c>
      <c r="B8" s="31">
        <v>12.331406105457893</v>
      </c>
      <c r="C8" s="2">
        <v>15.5</v>
      </c>
      <c r="D8" s="3">
        <v>3</v>
      </c>
      <c r="E8" s="2">
        <v>15</v>
      </c>
      <c r="F8" s="3">
        <v>2</v>
      </c>
      <c r="G8">
        <f t="shared" si="0"/>
        <v>18.5</v>
      </c>
      <c r="H8" s="2">
        <v>18.5</v>
      </c>
      <c r="I8" s="3">
        <v>2</v>
      </c>
      <c r="J8">
        <f t="shared" si="1"/>
        <v>15.5</v>
      </c>
    </row>
    <row r="9" spans="1:10" x14ac:dyDescent="0.25">
      <c r="A9" s="43" t="s">
        <v>58</v>
      </c>
      <c r="B9" s="31">
        <v>4.096051570220105E-2</v>
      </c>
      <c r="C9" s="2">
        <v>16</v>
      </c>
      <c r="D9" s="3">
        <v>1</v>
      </c>
      <c r="E9" s="2">
        <v>18.5</v>
      </c>
      <c r="F9" s="3">
        <v>2</v>
      </c>
      <c r="G9">
        <f t="shared" si="0"/>
        <v>19.5</v>
      </c>
      <c r="H9" s="2">
        <v>19.5</v>
      </c>
      <c r="I9" s="3">
        <v>3</v>
      </c>
      <c r="J9">
        <f t="shared" si="1"/>
        <v>16</v>
      </c>
    </row>
    <row r="10" spans="1:10" x14ac:dyDescent="0.25">
      <c r="A10" s="43" t="s">
        <v>59</v>
      </c>
      <c r="B10" s="31">
        <v>0.88639905010127862</v>
      </c>
      <c r="C10" s="2">
        <v>16.5</v>
      </c>
      <c r="D10" s="3">
        <v>4</v>
      </c>
      <c r="E10" s="2">
        <v>19</v>
      </c>
      <c r="F10" s="3">
        <v>2</v>
      </c>
      <c r="G10">
        <f t="shared" si="0"/>
        <v>20.5</v>
      </c>
      <c r="H10" s="2">
        <v>20.5</v>
      </c>
      <c r="I10" s="3">
        <v>2</v>
      </c>
      <c r="J10">
        <f t="shared" si="1"/>
        <v>16.5</v>
      </c>
    </row>
    <row r="11" spans="1:10" x14ac:dyDescent="0.25">
      <c r="A11" s="43" t="s">
        <v>60</v>
      </c>
      <c r="B11" s="3">
        <v>13</v>
      </c>
      <c r="C11" s="2">
        <v>17</v>
      </c>
      <c r="D11" s="3">
        <v>7</v>
      </c>
      <c r="E11" s="2">
        <v>24</v>
      </c>
      <c r="F11" s="3">
        <v>2</v>
      </c>
      <c r="G11">
        <f t="shared" si="0"/>
        <v>21.5</v>
      </c>
      <c r="H11" s="2">
        <v>21.5</v>
      </c>
      <c r="I11" s="3">
        <v>0</v>
      </c>
      <c r="J11">
        <f t="shared" si="1"/>
        <v>17</v>
      </c>
    </row>
    <row r="12" spans="1:10" x14ac:dyDescent="0.25">
      <c r="A12" s="43" t="s">
        <v>61</v>
      </c>
      <c r="B12" s="3">
        <v>12.5</v>
      </c>
      <c r="C12" s="2">
        <v>17.5</v>
      </c>
      <c r="D12" s="3">
        <v>1</v>
      </c>
      <c r="E12" s="2">
        <v>13</v>
      </c>
      <c r="F12" s="3">
        <v>1</v>
      </c>
      <c r="G12">
        <f t="shared" si="0"/>
        <v>22.5</v>
      </c>
      <c r="H12" s="2">
        <v>22.5</v>
      </c>
      <c r="I12" s="3">
        <v>2</v>
      </c>
      <c r="J12">
        <f t="shared" si="1"/>
        <v>17.5</v>
      </c>
    </row>
    <row r="13" spans="1:10" x14ac:dyDescent="0.25">
      <c r="A13" s="3" t="s">
        <v>18</v>
      </c>
      <c r="B13" s="3">
        <v>25.5</v>
      </c>
      <c r="C13" s="2">
        <v>18</v>
      </c>
      <c r="D13" s="3">
        <v>0</v>
      </c>
      <c r="E13" s="2">
        <v>13.5</v>
      </c>
      <c r="F13" s="3">
        <v>1</v>
      </c>
      <c r="G13">
        <f t="shared" si="0"/>
        <v>23.5</v>
      </c>
      <c r="H13" s="2">
        <v>23.5</v>
      </c>
      <c r="I13" s="3">
        <v>1</v>
      </c>
      <c r="J13">
        <f t="shared" si="1"/>
        <v>18</v>
      </c>
    </row>
    <row r="14" spans="1:10" x14ac:dyDescent="0.25">
      <c r="A14" s="43" t="s">
        <v>62</v>
      </c>
      <c r="B14" s="3">
        <v>799.5</v>
      </c>
      <c r="C14" s="2">
        <v>18.5</v>
      </c>
      <c r="D14" s="3">
        <v>2</v>
      </c>
      <c r="E14" s="2">
        <v>16</v>
      </c>
      <c r="F14" s="3">
        <v>1</v>
      </c>
      <c r="G14">
        <f t="shared" si="0"/>
        <v>24.5</v>
      </c>
      <c r="H14" s="2">
        <v>24.5</v>
      </c>
      <c r="I14" s="3">
        <v>2</v>
      </c>
      <c r="J14">
        <f t="shared" si="1"/>
        <v>18.5</v>
      </c>
    </row>
    <row r="15" spans="1:10" ht="15.75" thickBot="1" x14ac:dyDescent="0.3">
      <c r="A15" s="44" t="s">
        <v>63</v>
      </c>
      <c r="B15" s="4">
        <v>47</v>
      </c>
      <c r="C15" s="2">
        <v>19</v>
      </c>
      <c r="D15" s="3">
        <v>2</v>
      </c>
      <c r="E15" s="2">
        <v>17.5</v>
      </c>
      <c r="F15" s="3">
        <v>1</v>
      </c>
      <c r="G15">
        <f t="shared" si="0"/>
        <v>25.5</v>
      </c>
      <c r="H15" s="2">
        <v>25.5</v>
      </c>
      <c r="I15" s="3">
        <v>2</v>
      </c>
      <c r="J15">
        <f t="shared" si="1"/>
        <v>19</v>
      </c>
    </row>
    <row r="16" spans="1:10" ht="15.75" thickBot="1" x14ac:dyDescent="0.3">
      <c r="C16" s="2">
        <v>19.5</v>
      </c>
      <c r="D16" s="3">
        <v>1</v>
      </c>
      <c r="E16" s="2">
        <v>19.5</v>
      </c>
      <c r="F16" s="3">
        <v>1</v>
      </c>
      <c r="H16" s="4" t="s">
        <v>5</v>
      </c>
      <c r="I16" s="4">
        <v>0</v>
      </c>
      <c r="J16">
        <f t="shared" si="1"/>
        <v>19.5</v>
      </c>
    </row>
    <row r="17" spans="3:10" x14ac:dyDescent="0.25">
      <c r="C17" s="2">
        <v>20</v>
      </c>
      <c r="D17" s="3">
        <v>1</v>
      </c>
      <c r="E17" s="2">
        <v>20</v>
      </c>
      <c r="F17" s="3">
        <v>1</v>
      </c>
      <c r="J17">
        <f t="shared" si="1"/>
        <v>20</v>
      </c>
    </row>
    <row r="18" spans="3:10" ht="15.75" thickBot="1" x14ac:dyDescent="0.3">
      <c r="C18" s="2">
        <v>20.5</v>
      </c>
      <c r="D18" s="3">
        <v>1</v>
      </c>
      <c r="E18" s="2">
        <v>20.5</v>
      </c>
      <c r="F18" s="3">
        <v>1</v>
      </c>
      <c r="J18">
        <f t="shared" si="1"/>
        <v>20.5</v>
      </c>
    </row>
    <row r="19" spans="3:10" x14ac:dyDescent="0.25">
      <c r="C19" s="2">
        <v>21</v>
      </c>
      <c r="D19" s="3">
        <v>0</v>
      </c>
      <c r="E19" s="2">
        <v>22</v>
      </c>
      <c r="F19" s="3">
        <v>1</v>
      </c>
      <c r="G19" s="6" t="s">
        <v>4</v>
      </c>
      <c r="H19" s="6" t="s">
        <v>64</v>
      </c>
      <c r="I19" s="6" t="s">
        <v>23</v>
      </c>
      <c r="J19">
        <f t="shared" si="1"/>
        <v>21</v>
      </c>
    </row>
    <row r="20" spans="3:10" x14ac:dyDescent="0.25">
      <c r="C20" s="2">
        <v>21.5</v>
      </c>
      <c r="D20" s="3">
        <v>0</v>
      </c>
      <c r="E20" s="2">
        <v>22.5</v>
      </c>
      <c r="F20" s="3">
        <v>1</v>
      </c>
      <c r="G20" s="2">
        <v>12.5</v>
      </c>
      <c r="H20" s="3">
        <v>4</v>
      </c>
      <c r="I20" s="29">
        <v>8.5106382978723402E-2</v>
      </c>
      <c r="J20">
        <f t="shared" si="1"/>
        <v>21.5</v>
      </c>
    </row>
    <row r="21" spans="3:10" x14ac:dyDescent="0.25">
      <c r="C21" s="2">
        <v>22</v>
      </c>
      <c r="D21" s="3">
        <v>1</v>
      </c>
      <c r="E21" s="2">
        <v>23</v>
      </c>
      <c r="F21" s="3">
        <v>1</v>
      </c>
      <c r="G21" s="2">
        <v>16</v>
      </c>
      <c r="H21" s="3">
        <v>17</v>
      </c>
      <c r="I21" s="29">
        <v>0.44680851063829785</v>
      </c>
      <c r="J21">
        <f t="shared" si="1"/>
        <v>22</v>
      </c>
    </row>
    <row r="22" spans="3:10" x14ac:dyDescent="0.25">
      <c r="C22" s="2">
        <v>22.5</v>
      </c>
      <c r="D22" s="3">
        <v>1</v>
      </c>
      <c r="E22" s="2">
        <v>25</v>
      </c>
      <c r="F22" s="3">
        <v>1</v>
      </c>
      <c r="G22" s="2">
        <v>19.5</v>
      </c>
      <c r="H22" s="3">
        <v>17</v>
      </c>
      <c r="I22" s="29">
        <v>0.80851063829787229</v>
      </c>
      <c r="J22">
        <f t="shared" si="1"/>
        <v>22.5</v>
      </c>
    </row>
    <row r="23" spans="3:10" x14ac:dyDescent="0.25">
      <c r="C23" s="2">
        <v>23</v>
      </c>
      <c r="D23" s="3">
        <v>1</v>
      </c>
      <c r="E23" s="2">
        <v>25.5</v>
      </c>
      <c r="F23" s="3">
        <v>1</v>
      </c>
      <c r="G23" s="2">
        <v>23</v>
      </c>
      <c r="H23" s="3">
        <v>5</v>
      </c>
      <c r="I23" s="29">
        <v>0.91489361702127658</v>
      </c>
      <c r="J23">
        <f t="shared" si="1"/>
        <v>23</v>
      </c>
    </row>
    <row r="24" spans="3:10" x14ac:dyDescent="0.25">
      <c r="C24" s="2">
        <v>23.5</v>
      </c>
      <c r="D24" s="3">
        <v>0</v>
      </c>
      <c r="E24" s="2">
        <v>18</v>
      </c>
      <c r="F24" s="3">
        <v>0</v>
      </c>
      <c r="G24" s="2">
        <v>26.5</v>
      </c>
      <c r="H24" s="3">
        <v>4</v>
      </c>
      <c r="I24" s="29">
        <v>1</v>
      </c>
      <c r="J24">
        <f t="shared" si="1"/>
        <v>23.5</v>
      </c>
    </row>
    <row r="25" spans="3:10" ht="15.75" thickBot="1" x14ac:dyDescent="0.3">
      <c r="C25" s="2">
        <v>24</v>
      </c>
      <c r="D25" s="3">
        <v>2</v>
      </c>
      <c r="E25" s="2">
        <v>21</v>
      </c>
      <c r="F25" s="3">
        <v>0</v>
      </c>
      <c r="G25" s="4" t="s">
        <v>5</v>
      </c>
      <c r="H25" s="4">
        <v>0</v>
      </c>
      <c r="I25" s="30">
        <v>1</v>
      </c>
      <c r="J25">
        <f t="shared" si="1"/>
        <v>24</v>
      </c>
    </row>
    <row r="26" spans="3:10" x14ac:dyDescent="0.25">
      <c r="C26" s="2">
        <v>24.5</v>
      </c>
      <c r="D26" s="3">
        <v>0</v>
      </c>
      <c r="E26" s="2">
        <v>21.5</v>
      </c>
      <c r="F26" s="3">
        <v>0</v>
      </c>
      <c r="J26">
        <f t="shared" si="1"/>
        <v>24.5</v>
      </c>
    </row>
    <row r="27" spans="3:10" x14ac:dyDescent="0.25">
      <c r="C27" s="2">
        <v>25</v>
      </c>
      <c r="D27" s="3">
        <v>1</v>
      </c>
      <c r="E27" s="2">
        <v>23.5</v>
      </c>
      <c r="F27" s="3">
        <v>0</v>
      </c>
      <c r="J27">
        <f t="shared" si="1"/>
        <v>25</v>
      </c>
    </row>
    <row r="28" spans="3:10" x14ac:dyDescent="0.25">
      <c r="C28" s="2">
        <v>25.5</v>
      </c>
      <c r="D28" s="3">
        <v>1</v>
      </c>
      <c r="E28" s="2">
        <v>24.5</v>
      </c>
      <c r="F28" s="3">
        <v>0</v>
      </c>
      <c r="J28">
        <f t="shared" si="1"/>
        <v>25.5</v>
      </c>
    </row>
    <row r="29" spans="3:10" x14ac:dyDescent="0.25">
      <c r="C29" s="3" t="s">
        <v>5</v>
      </c>
      <c r="D29" s="3"/>
      <c r="E29" s="2"/>
      <c r="F29" s="3"/>
    </row>
    <row r="34" spans="7:7" x14ac:dyDescent="0.25">
      <c r="G34">
        <f>12.5</f>
        <v>12.5</v>
      </c>
    </row>
    <row r="35" spans="7:7" x14ac:dyDescent="0.25">
      <c r="G35">
        <f>G34+3</f>
        <v>15.5</v>
      </c>
    </row>
    <row r="36" spans="7:7" x14ac:dyDescent="0.25">
      <c r="G36">
        <f t="shared" ref="G36:G38" si="2">G35+3</f>
        <v>18.5</v>
      </c>
    </row>
    <row r="37" spans="7:7" x14ac:dyDescent="0.25">
      <c r="G37">
        <f t="shared" si="2"/>
        <v>21.5</v>
      </c>
    </row>
    <row r="38" spans="7:7" x14ac:dyDescent="0.25">
      <c r="G38">
        <f t="shared" si="2"/>
        <v>24.5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H15" workbookViewId="0">
      <selection activeCell="H6" sqref="H6:H18"/>
    </sheetView>
  </sheetViews>
  <sheetFormatPr defaultRowHeight="15" x14ac:dyDescent="0.25"/>
  <cols>
    <col min="6" max="6" width="9.625" bestFit="1" customWidth="1"/>
    <col min="8" max="8" width="12.1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14" ht="15.75" thickBot="1" x14ac:dyDescent="0.3">
      <c r="A2" s="1">
        <v>1</v>
      </c>
      <c r="B2" s="1">
        <v>72</v>
      </c>
      <c r="C2" s="1">
        <v>22.5</v>
      </c>
      <c r="D2" s="1">
        <v>5.5</v>
      </c>
      <c r="F2" s="8"/>
      <c r="G2" s="8"/>
    </row>
    <row r="3" spans="1:14" ht="15.75" thickBot="1" x14ac:dyDescent="0.3">
      <c r="A3" s="1">
        <v>2</v>
      </c>
      <c r="B3" s="1">
        <v>78</v>
      </c>
      <c r="C3" s="1">
        <v>17.5</v>
      </c>
      <c r="D3" s="1">
        <v>4.5</v>
      </c>
      <c r="J3">
        <v>70</v>
      </c>
      <c r="K3" s="6" t="s">
        <v>4</v>
      </c>
      <c r="L3" s="6" t="s">
        <v>6</v>
      </c>
      <c r="M3" s="6" t="s">
        <v>23</v>
      </c>
      <c r="N3" s="11"/>
    </row>
    <row r="4" spans="1:14" x14ac:dyDescent="0.25">
      <c r="A4" s="1">
        <v>3</v>
      </c>
      <c r="B4" s="1">
        <v>82</v>
      </c>
      <c r="C4" s="1">
        <v>14.5</v>
      </c>
      <c r="D4" s="1">
        <v>3.5</v>
      </c>
      <c r="H4" s="10" t="s">
        <v>7</v>
      </c>
      <c r="I4" s="10" t="s">
        <v>24</v>
      </c>
      <c r="J4">
        <f>J3+0.5</f>
        <v>70.5</v>
      </c>
      <c r="K4" s="2">
        <v>70</v>
      </c>
      <c r="L4" s="3">
        <v>2</v>
      </c>
      <c r="M4" s="29">
        <v>4.2553191489361701E-2</v>
      </c>
      <c r="N4" s="3"/>
    </row>
    <row r="5" spans="1:14" x14ac:dyDescent="0.25">
      <c r="A5" s="1">
        <v>5</v>
      </c>
      <c r="B5" s="1">
        <v>76</v>
      </c>
      <c r="C5" s="1">
        <v>19.5</v>
      </c>
      <c r="D5" s="1">
        <v>4.5</v>
      </c>
      <c r="H5" s="3"/>
      <c r="I5" s="3"/>
      <c r="J5">
        <f t="shared" ref="J5:J16" si="0">J4+1</f>
        <v>71.5</v>
      </c>
      <c r="K5" s="2">
        <v>70.5</v>
      </c>
      <c r="L5" s="3">
        <v>0</v>
      </c>
      <c r="M5" s="29">
        <v>4.2553191489361701E-2</v>
      </c>
      <c r="N5" s="3"/>
    </row>
    <row r="6" spans="1:14" x14ac:dyDescent="0.25">
      <c r="A6" s="1">
        <v>6</v>
      </c>
      <c r="B6" s="1">
        <v>80</v>
      </c>
      <c r="C6" s="1">
        <v>16</v>
      </c>
      <c r="D6" s="1">
        <v>4</v>
      </c>
      <c r="H6" s="43" t="s">
        <v>52</v>
      </c>
      <c r="I6" s="31">
        <v>78.09574468085107</v>
      </c>
      <c r="J6">
        <f t="shared" si="0"/>
        <v>72.5</v>
      </c>
      <c r="K6" s="2">
        <v>71.5</v>
      </c>
      <c r="L6" s="3">
        <v>1</v>
      </c>
      <c r="M6" s="29">
        <v>6.3829787234042548E-2</v>
      </c>
      <c r="N6" s="3"/>
    </row>
    <row r="7" spans="1:14" x14ac:dyDescent="0.25">
      <c r="A7" s="1">
        <v>7</v>
      </c>
      <c r="B7" s="1">
        <v>72</v>
      </c>
      <c r="C7" s="1">
        <v>24</v>
      </c>
      <c r="D7" s="1">
        <v>4</v>
      </c>
      <c r="H7" s="43" t="s">
        <v>53</v>
      </c>
      <c r="I7" s="31">
        <v>0.51630184868243512</v>
      </c>
      <c r="J7">
        <f t="shared" si="0"/>
        <v>73.5</v>
      </c>
      <c r="K7" s="2">
        <v>72.5</v>
      </c>
      <c r="L7" s="3">
        <v>2</v>
      </c>
      <c r="M7" s="29">
        <v>0.10638297872340426</v>
      </c>
      <c r="N7" s="3"/>
    </row>
    <row r="8" spans="1:14" x14ac:dyDescent="0.25">
      <c r="A8" s="1">
        <v>8</v>
      </c>
      <c r="B8" s="1">
        <v>80</v>
      </c>
      <c r="C8" s="1">
        <v>17</v>
      </c>
      <c r="D8" s="1">
        <v>3</v>
      </c>
      <c r="H8" s="43" t="s">
        <v>54</v>
      </c>
      <c r="I8" s="31">
        <v>79</v>
      </c>
      <c r="J8">
        <f t="shared" si="0"/>
        <v>74.5</v>
      </c>
      <c r="K8" s="2">
        <v>73.5</v>
      </c>
      <c r="L8" s="3">
        <v>2</v>
      </c>
      <c r="M8" s="29">
        <v>0.14893617021276595</v>
      </c>
      <c r="N8" s="3"/>
    </row>
    <row r="9" spans="1:14" x14ac:dyDescent="0.25">
      <c r="A9" s="1">
        <v>9</v>
      </c>
      <c r="B9" s="1">
        <v>79.5</v>
      </c>
      <c r="C9" s="1">
        <v>16.5</v>
      </c>
      <c r="D9" s="1">
        <v>4</v>
      </c>
      <c r="H9" s="43" t="s">
        <v>55</v>
      </c>
      <c r="I9" s="31">
        <v>82</v>
      </c>
      <c r="J9">
        <f t="shared" si="0"/>
        <v>75.5</v>
      </c>
      <c r="K9" s="2">
        <v>74.5</v>
      </c>
      <c r="L9" s="3">
        <v>0</v>
      </c>
      <c r="M9" s="29">
        <v>0.14893617021276595</v>
      </c>
      <c r="N9" s="3"/>
    </row>
    <row r="10" spans="1:14" x14ac:dyDescent="0.25">
      <c r="A10" s="1">
        <v>10</v>
      </c>
      <c r="B10" s="1">
        <v>82</v>
      </c>
      <c r="C10" s="1">
        <v>12.5</v>
      </c>
      <c r="D10" s="1">
        <v>5.5</v>
      </c>
      <c r="H10" s="43" t="s">
        <v>56</v>
      </c>
      <c r="I10" s="31">
        <v>3.5395871441152997</v>
      </c>
      <c r="J10">
        <f t="shared" si="0"/>
        <v>76.5</v>
      </c>
      <c r="K10" s="2">
        <v>75.5</v>
      </c>
      <c r="L10" s="3">
        <v>3</v>
      </c>
      <c r="M10" s="29">
        <v>0.21276595744680851</v>
      </c>
      <c r="N10" s="3"/>
    </row>
    <row r="11" spans="1:14" x14ac:dyDescent="0.25">
      <c r="A11" s="1">
        <v>12</v>
      </c>
      <c r="B11" s="1">
        <v>80</v>
      </c>
      <c r="C11" s="1">
        <v>17</v>
      </c>
      <c r="D11" s="1">
        <v>3</v>
      </c>
      <c r="H11" s="43" t="s">
        <v>57</v>
      </c>
      <c r="I11" s="31">
        <v>12.528677150786304</v>
      </c>
      <c r="J11">
        <f t="shared" si="0"/>
        <v>77.5</v>
      </c>
      <c r="K11" s="2">
        <v>76.5</v>
      </c>
      <c r="L11" s="3">
        <v>4</v>
      </c>
      <c r="M11" s="29">
        <v>0.2978723404255319</v>
      </c>
      <c r="N11" s="3"/>
    </row>
    <row r="12" spans="1:14" x14ac:dyDescent="0.25">
      <c r="A12" s="1">
        <v>13</v>
      </c>
      <c r="B12" s="1">
        <v>79</v>
      </c>
      <c r="C12" s="1">
        <v>16.5</v>
      </c>
      <c r="D12" s="1">
        <v>4.5</v>
      </c>
      <c r="H12" s="43" t="s">
        <v>58</v>
      </c>
      <c r="I12" s="31">
        <v>0.56818700504694064</v>
      </c>
      <c r="J12">
        <f t="shared" si="0"/>
        <v>78.5</v>
      </c>
      <c r="K12" s="2">
        <v>77.5</v>
      </c>
      <c r="L12" s="3">
        <v>1</v>
      </c>
      <c r="M12" s="29">
        <v>0.31914893617021278</v>
      </c>
      <c r="N12" s="3"/>
    </row>
    <row r="13" spans="1:14" x14ac:dyDescent="0.25">
      <c r="A13" s="1">
        <v>14</v>
      </c>
      <c r="B13" s="1">
        <v>69</v>
      </c>
      <c r="C13" s="1">
        <v>25</v>
      </c>
      <c r="D13" s="1">
        <v>6</v>
      </c>
      <c r="H13" s="43" t="s">
        <v>59</v>
      </c>
      <c r="I13" s="31">
        <v>-1.0384401629005957</v>
      </c>
      <c r="J13">
        <f t="shared" si="0"/>
        <v>79.5</v>
      </c>
      <c r="K13" s="2">
        <v>78.5</v>
      </c>
      <c r="L13" s="3">
        <v>6</v>
      </c>
      <c r="M13" s="29">
        <v>0.44680851063829785</v>
      </c>
      <c r="N13" s="3"/>
    </row>
    <row r="14" spans="1:14" x14ac:dyDescent="0.25">
      <c r="A14" s="1">
        <v>15</v>
      </c>
      <c r="B14" s="1">
        <v>76.5</v>
      </c>
      <c r="C14" s="1">
        <v>19</v>
      </c>
      <c r="D14" s="1">
        <v>4.5</v>
      </c>
      <c r="H14" s="43" t="s">
        <v>60</v>
      </c>
      <c r="I14" s="31">
        <v>14</v>
      </c>
      <c r="J14">
        <f t="shared" si="0"/>
        <v>80.5</v>
      </c>
      <c r="K14" s="2">
        <v>79.5</v>
      </c>
      <c r="L14" s="3">
        <v>9</v>
      </c>
      <c r="M14" s="29">
        <v>0.63829787234042556</v>
      </c>
      <c r="N14" s="3"/>
    </row>
    <row r="15" spans="1:14" x14ac:dyDescent="0.25">
      <c r="A15" s="1">
        <v>16</v>
      </c>
      <c r="B15" s="1">
        <v>75</v>
      </c>
      <c r="C15" s="1">
        <v>20</v>
      </c>
      <c r="D15" s="1">
        <v>5</v>
      </c>
      <c r="H15" s="43" t="s">
        <v>61</v>
      </c>
      <c r="I15" s="31">
        <v>68.5</v>
      </c>
      <c r="J15">
        <f t="shared" si="0"/>
        <v>81.5</v>
      </c>
      <c r="K15" s="2">
        <v>80.5</v>
      </c>
      <c r="L15" s="3">
        <v>6</v>
      </c>
      <c r="M15" s="29">
        <v>0.76595744680851063</v>
      </c>
      <c r="N15" s="3"/>
    </row>
    <row r="16" spans="1:14" x14ac:dyDescent="0.25">
      <c r="A16" s="1">
        <v>17</v>
      </c>
      <c r="B16" s="1">
        <v>68.5</v>
      </c>
      <c r="C16" s="1">
        <v>25.5</v>
      </c>
      <c r="D16" s="1">
        <v>6</v>
      </c>
      <c r="H16" s="3" t="s">
        <v>18</v>
      </c>
      <c r="I16" s="31">
        <v>82.5</v>
      </c>
      <c r="J16">
        <f t="shared" si="0"/>
        <v>82.5</v>
      </c>
      <c r="K16" s="2">
        <v>81.5</v>
      </c>
      <c r="L16" s="3">
        <v>2</v>
      </c>
      <c r="M16" s="29">
        <v>0.80851063829787229</v>
      </c>
      <c r="N16" s="3"/>
    </row>
    <row r="17" spans="1:14" x14ac:dyDescent="0.25">
      <c r="A17" s="1">
        <v>18</v>
      </c>
      <c r="B17" s="1">
        <v>76.5</v>
      </c>
      <c r="C17" s="1">
        <v>19</v>
      </c>
      <c r="D17" s="1">
        <v>4.5</v>
      </c>
      <c r="H17" s="43" t="s">
        <v>62</v>
      </c>
      <c r="I17" s="31">
        <v>3670.5</v>
      </c>
      <c r="K17" s="2">
        <v>82.5</v>
      </c>
      <c r="L17" s="3">
        <v>9</v>
      </c>
      <c r="M17" s="29">
        <v>1</v>
      </c>
      <c r="N17" s="3"/>
    </row>
    <row r="18" spans="1:14" ht="15.75" thickBot="1" x14ac:dyDescent="0.3">
      <c r="A18" s="1">
        <v>19</v>
      </c>
      <c r="B18" s="1">
        <v>82.5</v>
      </c>
      <c r="C18" s="1">
        <v>14</v>
      </c>
      <c r="D18" s="1">
        <v>3.5</v>
      </c>
      <c r="H18" s="44" t="s">
        <v>63</v>
      </c>
      <c r="I18" s="32">
        <v>47</v>
      </c>
      <c r="K18" s="4" t="s">
        <v>5</v>
      </c>
      <c r="L18" s="4">
        <v>0</v>
      </c>
      <c r="M18" s="30">
        <v>1</v>
      </c>
      <c r="N18" s="3"/>
    </row>
    <row r="19" spans="1:14" x14ac:dyDescent="0.25">
      <c r="A19" s="1">
        <v>20</v>
      </c>
      <c r="B19" s="1">
        <v>79</v>
      </c>
      <c r="C19" s="1">
        <v>16.5</v>
      </c>
      <c r="D19" s="1">
        <v>4.5</v>
      </c>
      <c r="J19">
        <f>12.5</f>
        <v>12.5</v>
      </c>
      <c r="K19" s="6" t="s">
        <v>4</v>
      </c>
      <c r="L19" s="6" t="s">
        <v>6</v>
      </c>
      <c r="M19" s="6" t="s">
        <v>23</v>
      </c>
      <c r="N19" s="3"/>
    </row>
    <row r="20" spans="1:14" x14ac:dyDescent="0.25">
      <c r="A20" s="1">
        <v>21</v>
      </c>
      <c r="B20" s="1">
        <v>75</v>
      </c>
      <c r="C20" s="1">
        <v>18.5</v>
      </c>
      <c r="D20" s="1">
        <v>6.5</v>
      </c>
      <c r="J20">
        <f>J19+3</f>
        <v>15.5</v>
      </c>
      <c r="K20" s="2">
        <v>12.5</v>
      </c>
      <c r="L20" s="3">
        <v>4</v>
      </c>
      <c r="M20" s="29">
        <v>8.5106382978723402E-2</v>
      </c>
      <c r="N20" s="3"/>
    </row>
    <row r="21" spans="1:14" x14ac:dyDescent="0.25">
      <c r="A21" s="1">
        <v>22</v>
      </c>
      <c r="B21" s="1">
        <v>79.5</v>
      </c>
      <c r="C21" s="1">
        <v>17</v>
      </c>
      <c r="D21" s="1">
        <v>3.5</v>
      </c>
      <c r="J21">
        <f t="shared" ref="J21:J23" si="1">J20+3</f>
        <v>18.5</v>
      </c>
      <c r="K21" s="2">
        <v>15.5</v>
      </c>
      <c r="L21" s="3">
        <v>16</v>
      </c>
      <c r="M21" s="29">
        <v>0.42553191489361702</v>
      </c>
      <c r="N21" s="3"/>
    </row>
    <row r="22" spans="1:14" x14ac:dyDescent="0.25">
      <c r="A22" s="1">
        <v>23</v>
      </c>
      <c r="B22" s="1">
        <v>73</v>
      </c>
      <c r="C22" s="1">
        <v>23</v>
      </c>
      <c r="D22" s="1">
        <v>4</v>
      </c>
      <c r="J22">
        <f t="shared" si="1"/>
        <v>21.5</v>
      </c>
      <c r="K22" s="2">
        <v>18.5</v>
      </c>
      <c r="L22" s="3">
        <v>15</v>
      </c>
      <c r="M22" s="29">
        <v>0.74468085106382975</v>
      </c>
      <c r="N22" s="3"/>
    </row>
    <row r="23" spans="1:14" x14ac:dyDescent="0.25">
      <c r="A23" s="1">
        <v>24</v>
      </c>
      <c r="B23" s="1">
        <v>78.5</v>
      </c>
      <c r="C23" s="1">
        <v>17</v>
      </c>
      <c r="D23" s="1">
        <v>4.5</v>
      </c>
      <c r="J23">
        <f t="shared" si="1"/>
        <v>24.5</v>
      </c>
      <c r="K23" s="2">
        <v>21.5</v>
      </c>
      <c r="L23" s="3">
        <v>5</v>
      </c>
      <c r="M23" s="29">
        <v>0.85106382978723405</v>
      </c>
      <c r="N23" s="3"/>
    </row>
    <row r="24" spans="1:14" x14ac:dyDescent="0.25">
      <c r="A24" s="1">
        <v>25</v>
      </c>
      <c r="B24" s="1">
        <v>79</v>
      </c>
      <c r="C24" s="1">
        <v>16.5</v>
      </c>
      <c r="D24" s="1">
        <v>4.5</v>
      </c>
      <c r="K24" s="2">
        <v>24.5</v>
      </c>
      <c r="L24" s="3">
        <v>5</v>
      </c>
      <c r="M24" s="29">
        <v>0.95744680851063835</v>
      </c>
      <c r="N24" s="3"/>
    </row>
    <row r="25" spans="1:14" ht="15.75" thickBot="1" x14ac:dyDescent="0.3">
      <c r="A25" s="1">
        <v>26</v>
      </c>
      <c r="B25" s="1">
        <v>71.5</v>
      </c>
      <c r="C25" s="1">
        <v>22</v>
      </c>
      <c r="D25" s="1">
        <v>6.5</v>
      </c>
      <c r="K25" s="4" t="s">
        <v>5</v>
      </c>
      <c r="L25" s="4">
        <v>2</v>
      </c>
      <c r="M25" s="30">
        <v>1</v>
      </c>
      <c r="N25" s="3"/>
    </row>
    <row r="26" spans="1:14" x14ac:dyDescent="0.25">
      <c r="A26" s="1">
        <v>27</v>
      </c>
      <c r="B26" s="1">
        <v>73.5</v>
      </c>
      <c r="C26" s="1">
        <v>24</v>
      </c>
      <c r="D26" s="1">
        <v>2.5</v>
      </c>
      <c r="K26" s="2"/>
      <c r="L26" s="3"/>
      <c r="M26" s="2"/>
      <c r="N26" s="3"/>
    </row>
    <row r="27" spans="1:14" x14ac:dyDescent="0.25">
      <c r="A27" s="1">
        <v>28</v>
      </c>
      <c r="B27" s="1">
        <v>82</v>
      </c>
      <c r="C27" s="1">
        <v>12.5</v>
      </c>
      <c r="D27" s="1">
        <v>5.5</v>
      </c>
      <c r="K27" s="2"/>
      <c r="L27" s="3"/>
      <c r="M27" s="2"/>
      <c r="N27" s="3"/>
    </row>
    <row r="28" spans="1:14" x14ac:dyDescent="0.25">
      <c r="A28" s="1">
        <v>29</v>
      </c>
      <c r="B28" s="1">
        <v>80</v>
      </c>
      <c r="C28" s="1">
        <v>14</v>
      </c>
      <c r="D28" s="1">
        <v>6</v>
      </c>
      <c r="K28" s="2"/>
      <c r="L28" s="3"/>
      <c r="M28" s="2"/>
      <c r="N28" s="3"/>
    </row>
    <row r="29" spans="1:14" x14ac:dyDescent="0.25">
      <c r="A29" s="1">
        <v>30</v>
      </c>
      <c r="B29" s="1">
        <v>82</v>
      </c>
      <c r="C29" s="1">
        <v>12.5</v>
      </c>
      <c r="D29" s="1">
        <v>5.5</v>
      </c>
      <c r="K29" s="2"/>
      <c r="L29" s="3"/>
      <c r="M29" s="2"/>
      <c r="N29" s="3"/>
    </row>
    <row r="30" spans="1:14" x14ac:dyDescent="0.25">
      <c r="A30" s="1">
        <v>31</v>
      </c>
      <c r="B30" s="1">
        <v>78.5</v>
      </c>
      <c r="C30" s="1">
        <v>17</v>
      </c>
      <c r="D30" s="1">
        <v>4.5</v>
      </c>
      <c r="K30" s="2"/>
      <c r="L30" s="3"/>
      <c r="M30" s="2"/>
      <c r="N30" s="3"/>
    </row>
    <row r="31" spans="1:14" x14ac:dyDescent="0.25">
      <c r="A31" s="1">
        <v>32</v>
      </c>
      <c r="B31" s="1">
        <v>79.5</v>
      </c>
      <c r="C31" s="1">
        <v>18.5</v>
      </c>
      <c r="D31" s="1">
        <v>2</v>
      </c>
      <c r="K31" s="2"/>
      <c r="L31" s="3"/>
      <c r="M31" s="2"/>
      <c r="N31" s="3"/>
    </row>
    <row r="32" spans="1:14" x14ac:dyDescent="0.25">
      <c r="A32" s="1">
        <v>33</v>
      </c>
      <c r="B32" s="1">
        <v>75.5</v>
      </c>
      <c r="C32" s="1">
        <v>20.5</v>
      </c>
      <c r="D32" s="1">
        <v>4</v>
      </c>
      <c r="K32" s="2"/>
      <c r="L32" s="3"/>
      <c r="M32" s="2"/>
      <c r="N32" s="3"/>
    </row>
    <row r="33" spans="1:14" x14ac:dyDescent="0.25">
      <c r="A33" s="1">
        <v>47</v>
      </c>
      <c r="B33" s="1">
        <v>80</v>
      </c>
      <c r="C33" s="1">
        <v>14</v>
      </c>
      <c r="D33" s="1">
        <v>6</v>
      </c>
      <c r="K33" s="2"/>
      <c r="L33" s="3"/>
      <c r="M33" s="2"/>
      <c r="N33" s="3"/>
    </row>
    <row r="34" spans="1:14" x14ac:dyDescent="0.25">
      <c r="A34" s="1">
        <v>48</v>
      </c>
      <c r="B34" s="1">
        <v>81.5</v>
      </c>
      <c r="C34" s="1">
        <v>13.5</v>
      </c>
      <c r="D34" s="1">
        <v>5</v>
      </c>
      <c r="K34" s="2"/>
      <c r="L34" s="3"/>
      <c r="M34" s="2"/>
      <c r="N34" s="3"/>
    </row>
    <row r="35" spans="1:14" x14ac:dyDescent="0.25">
      <c r="A35" s="1">
        <v>49</v>
      </c>
      <c r="B35" s="1">
        <v>79</v>
      </c>
      <c r="C35" s="1">
        <v>15</v>
      </c>
      <c r="D35" s="1">
        <v>6</v>
      </c>
      <c r="K35" s="2"/>
      <c r="L35" s="3"/>
      <c r="M35" s="2"/>
      <c r="N35" s="3"/>
    </row>
    <row r="36" spans="1:14" x14ac:dyDescent="0.25">
      <c r="A36" s="1">
        <v>50</v>
      </c>
      <c r="B36" s="1">
        <v>78.5</v>
      </c>
      <c r="C36" s="1">
        <v>17</v>
      </c>
      <c r="D36" s="1">
        <v>4.5</v>
      </c>
      <c r="K36" s="2"/>
      <c r="L36" s="3"/>
      <c r="M36" s="2"/>
      <c r="N36" s="3"/>
    </row>
    <row r="37" spans="1:14" x14ac:dyDescent="0.25">
      <c r="A37" s="1">
        <v>53</v>
      </c>
      <c r="B37" s="1">
        <v>82</v>
      </c>
      <c r="C37" s="1">
        <v>13</v>
      </c>
      <c r="D37" s="1">
        <v>5</v>
      </c>
      <c r="K37" s="2"/>
      <c r="L37" s="3"/>
      <c r="M37" s="2"/>
      <c r="N37" s="3"/>
    </row>
    <row r="38" spans="1:14" x14ac:dyDescent="0.25">
      <c r="A38" s="1">
        <v>54</v>
      </c>
      <c r="B38" s="1">
        <v>82</v>
      </c>
      <c r="C38" s="1">
        <v>14</v>
      </c>
      <c r="D38" s="1">
        <v>4</v>
      </c>
      <c r="K38" s="2"/>
      <c r="L38" s="3"/>
      <c r="M38" s="2"/>
      <c r="N38" s="3"/>
    </row>
    <row r="39" spans="1:14" x14ac:dyDescent="0.25">
      <c r="A39" s="1">
        <v>55</v>
      </c>
      <c r="B39" s="1">
        <v>77</v>
      </c>
      <c r="C39" s="1">
        <v>14.5</v>
      </c>
      <c r="D39" s="1">
        <v>8.5</v>
      </c>
      <c r="K39" s="2"/>
      <c r="L39" s="3"/>
      <c r="M39" s="2"/>
      <c r="N39" s="3"/>
    </row>
    <row r="40" spans="1:14" x14ac:dyDescent="0.25">
      <c r="A40" s="1">
        <v>56</v>
      </c>
      <c r="B40" s="1">
        <v>76</v>
      </c>
      <c r="C40" s="1">
        <v>14</v>
      </c>
      <c r="D40" s="1">
        <v>10</v>
      </c>
      <c r="K40" s="2"/>
      <c r="L40" s="3"/>
      <c r="M40" s="2"/>
      <c r="N40" s="3"/>
    </row>
    <row r="41" spans="1:14" x14ac:dyDescent="0.25">
      <c r="A41" s="1">
        <v>57</v>
      </c>
      <c r="B41" s="1">
        <v>78</v>
      </c>
      <c r="C41" s="1">
        <v>15.5</v>
      </c>
      <c r="D41" s="1">
        <v>6.5</v>
      </c>
      <c r="K41" s="2"/>
      <c r="L41" s="3"/>
      <c r="M41" s="2"/>
      <c r="N41" s="3"/>
    </row>
    <row r="42" spans="1:14" x14ac:dyDescent="0.25">
      <c r="A42" s="1">
        <v>58</v>
      </c>
      <c r="B42" s="1">
        <v>79</v>
      </c>
      <c r="C42" s="1">
        <v>14</v>
      </c>
      <c r="D42" s="1">
        <v>7</v>
      </c>
      <c r="K42" s="2"/>
      <c r="L42" s="3"/>
      <c r="M42" s="2"/>
      <c r="N42" s="3"/>
    </row>
    <row r="43" spans="1:14" x14ac:dyDescent="0.25">
      <c r="A43" s="1">
        <v>70</v>
      </c>
      <c r="B43" s="1">
        <v>82</v>
      </c>
      <c r="C43" s="1">
        <v>14</v>
      </c>
      <c r="D43" s="1">
        <v>4</v>
      </c>
      <c r="M43" s="2"/>
      <c r="N43" s="3"/>
    </row>
    <row r="44" spans="1:14" x14ac:dyDescent="0.25">
      <c r="A44" s="1">
        <v>88</v>
      </c>
      <c r="B44" s="1">
        <v>82</v>
      </c>
      <c r="C44" s="1">
        <v>12.5</v>
      </c>
      <c r="D44" s="1">
        <v>5.5</v>
      </c>
      <c r="M44" s="2"/>
      <c r="N44" s="3"/>
    </row>
    <row r="45" spans="1:14" x14ac:dyDescent="0.25">
      <c r="A45" s="1">
        <v>89</v>
      </c>
      <c r="B45" s="1">
        <v>79.5</v>
      </c>
      <c r="C45" s="1">
        <v>15.5</v>
      </c>
      <c r="D45" s="1">
        <v>5</v>
      </c>
      <c r="M45" s="2"/>
      <c r="N45" s="3"/>
    </row>
    <row r="46" spans="1:14" x14ac:dyDescent="0.25">
      <c r="A46" s="1">
        <v>90</v>
      </c>
      <c r="B46" s="1">
        <v>80</v>
      </c>
      <c r="C46" s="1">
        <v>15</v>
      </c>
      <c r="D46" s="1">
        <v>5</v>
      </c>
      <c r="M46" s="2"/>
      <c r="N46" s="3"/>
    </row>
    <row r="47" spans="1:14" x14ac:dyDescent="0.25">
      <c r="A47" s="1">
        <v>93</v>
      </c>
      <c r="B47" s="1">
        <v>78</v>
      </c>
      <c r="C47" s="1">
        <v>17</v>
      </c>
      <c r="D47" s="1">
        <v>5</v>
      </c>
      <c r="M47" s="2"/>
      <c r="N47" s="3"/>
    </row>
    <row r="48" spans="1:14" x14ac:dyDescent="0.25">
      <c r="A48" s="1">
        <v>94</v>
      </c>
      <c r="B48" s="1">
        <v>81</v>
      </c>
      <c r="C48" s="1">
        <v>15.5</v>
      </c>
      <c r="D48" s="1">
        <v>3.5</v>
      </c>
      <c r="M48" s="2"/>
      <c r="N48" s="3"/>
    </row>
    <row r="49" spans="6:14" x14ac:dyDescent="0.25">
      <c r="M49" s="2"/>
      <c r="N49" s="3"/>
    </row>
    <row r="50" spans="6:14" x14ac:dyDescent="0.25">
      <c r="M50" s="2"/>
      <c r="N50" s="3"/>
    </row>
    <row r="51" spans="6:14" x14ac:dyDescent="0.25">
      <c r="M51" s="2"/>
      <c r="N51" s="3"/>
    </row>
    <row r="52" spans="6:14" x14ac:dyDescent="0.25">
      <c r="F52" s="3"/>
      <c r="G52" s="3"/>
      <c r="H52" s="2"/>
      <c r="I52" s="3"/>
      <c r="M52" s="2"/>
      <c r="N52" s="3"/>
    </row>
    <row r="53" spans="6:14" x14ac:dyDescent="0.25">
      <c r="F53" s="9"/>
      <c r="G53" s="9"/>
      <c r="H53" s="9"/>
      <c r="I53" s="9"/>
      <c r="M53" s="2"/>
      <c r="N53" s="3"/>
    </row>
    <row r="54" spans="6:14" x14ac:dyDescent="0.25">
      <c r="M54" s="2"/>
      <c r="N54" s="3"/>
    </row>
    <row r="55" spans="6:14" x14ac:dyDescent="0.25">
      <c r="M55" s="2"/>
      <c r="N55" s="3"/>
    </row>
    <row r="56" spans="6:14" x14ac:dyDescent="0.25">
      <c r="M56" s="2"/>
      <c r="N56" s="3"/>
    </row>
    <row r="57" spans="6:14" x14ac:dyDescent="0.25">
      <c r="M57" s="2"/>
      <c r="N57" s="3"/>
    </row>
    <row r="58" spans="6:14" x14ac:dyDescent="0.25">
      <c r="J58" s="9"/>
      <c r="K58" s="9"/>
      <c r="L58" s="9"/>
      <c r="M58" s="2"/>
      <c r="N58" s="3"/>
    </row>
    <row r="59" spans="6:14" x14ac:dyDescent="0.25">
      <c r="J59" s="9"/>
      <c r="K59" s="3"/>
      <c r="L59" s="3"/>
      <c r="M59" s="2"/>
      <c r="N59" s="3"/>
    </row>
    <row r="60" spans="6:14" x14ac:dyDescent="0.25">
      <c r="J60" s="9"/>
      <c r="K60" s="2"/>
      <c r="L60" s="3"/>
      <c r="M60" s="2"/>
      <c r="N60" s="3"/>
    </row>
    <row r="61" spans="6:14" x14ac:dyDescent="0.25">
      <c r="J61" s="9"/>
      <c r="K61" s="2"/>
      <c r="L61" s="3"/>
      <c r="M61" s="2"/>
      <c r="N61" s="3"/>
    </row>
    <row r="62" spans="6:14" x14ac:dyDescent="0.25">
      <c r="J62" s="9"/>
      <c r="K62" s="2"/>
      <c r="L62" s="3"/>
      <c r="M62" s="2"/>
      <c r="N62" s="3"/>
    </row>
    <row r="63" spans="6:14" x14ac:dyDescent="0.25">
      <c r="K63" s="2"/>
      <c r="L63" s="3"/>
      <c r="M63" s="2"/>
      <c r="N63" s="3"/>
    </row>
    <row r="64" spans="6:14" x14ac:dyDescent="0.25">
      <c r="K64" s="2"/>
      <c r="L64" s="3"/>
      <c r="M64" s="2"/>
      <c r="N64" s="3"/>
    </row>
    <row r="65" spans="11:14" x14ac:dyDescent="0.25">
      <c r="K65" s="2"/>
      <c r="L65" s="3"/>
      <c r="M65" s="2"/>
      <c r="N65" s="3"/>
    </row>
    <row r="66" spans="11:14" x14ac:dyDescent="0.25">
      <c r="K66" s="2"/>
      <c r="L66" s="3"/>
      <c r="M66" s="2"/>
      <c r="N66" s="3"/>
    </row>
    <row r="67" spans="11:14" x14ac:dyDescent="0.25">
      <c r="K67" s="2"/>
      <c r="L67" s="3"/>
      <c r="M67" s="2"/>
      <c r="N67" s="3"/>
    </row>
    <row r="68" spans="11:14" x14ac:dyDescent="0.25">
      <c r="K68" s="2"/>
      <c r="L68" s="3"/>
      <c r="M68" s="2"/>
      <c r="N68" s="3"/>
    </row>
    <row r="69" spans="11:14" x14ac:dyDescent="0.25">
      <c r="K69" s="2"/>
      <c r="L69" s="3"/>
      <c r="M69" s="2"/>
      <c r="N69" s="3"/>
    </row>
    <row r="70" spans="11:14" ht="15.75" thickBot="1" x14ac:dyDescent="0.3">
      <c r="K70" s="4"/>
      <c r="L70" s="4"/>
      <c r="M70" s="5"/>
      <c r="N70" s="4"/>
    </row>
  </sheetData>
  <sortState ref="K20:K24">
    <sortCondition ref="K2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1" sqref="D1"/>
    </sheetView>
  </sheetViews>
  <sheetFormatPr defaultRowHeight="15" x14ac:dyDescent="0.25"/>
  <sheetData>
    <row r="1" spans="1:4" x14ac:dyDescent="0.25">
      <c r="A1" s="6" t="s">
        <v>4</v>
      </c>
      <c r="B1" s="6" t="s">
        <v>64</v>
      </c>
      <c r="C1" s="6" t="s">
        <v>4</v>
      </c>
      <c r="D1" s="6" t="s">
        <v>64</v>
      </c>
    </row>
    <row r="2" spans="1:4" x14ac:dyDescent="0.25">
      <c r="A2" s="2">
        <v>2</v>
      </c>
      <c r="B2" s="3">
        <v>1</v>
      </c>
      <c r="C2" s="2">
        <v>4.5</v>
      </c>
      <c r="D2" s="3">
        <v>10</v>
      </c>
    </row>
    <row r="3" spans="1:4" x14ac:dyDescent="0.25">
      <c r="A3" s="2">
        <v>2.5</v>
      </c>
      <c r="B3" s="3">
        <v>1</v>
      </c>
      <c r="C3" s="2">
        <v>4</v>
      </c>
      <c r="D3" s="3">
        <v>7</v>
      </c>
    </row>
    <row r="4" spans="1:4" x14ac:dyDescent="0.25">
      <c r="A4" s="2">
        <v>3</v>
      </c>
      <c r="B4" s="3">
        <v>2</v>
      </c>
      <c r="C4" s="2">
        <v>5</v>
      </c>
      <c r="D4" s="3">
        <v>6</v>
      </c>
    </row>
    <row r="5" spans="1:4" x14ac:dyDescent="0.25">
      <c r="A5" s="2">
        <v>3.5</v>
      </c>
      <c r="B5" s="3">
        <v>4</v>
      </c>
      <c r="C5" s="2">
        <v>5.5</v>
      </c>
      <c r="D5" s="3">
        <v>5</v>
      </c>
    </row>
    <row r="6" spans="1:4" x14ac:dyDescent="0.25">
      <c r="A6" s="2">
        <v>4</v>
      </c>
      <c r="B6" s="3">
        <v>7</v>
      </c>
      <c r="C6" s="2">
        <v>6</v>
      </c>
      <c r="D6" s="3">
        <v>5</v>
      </c>
    </row>
    <row r="7" spans="1:4" x14ac:dyDescent="0.25">
      <c r="A7" s="2">
        <v>4.5</v>
      </c>
      <c r="B7" s="3">
        <v>10</v>
      </c>
      <c r="C7" s="2">
        <v>3.5</v>
      </c>
      <c r="D7" s="3">
        <v>4</v>
      </c>
    </row>
    <row r="8" spans="1:4" x14ac:dyDescent="0.25">
      <c r="A8" s="2">
        <v>5</v>
      </c>
      <c r="B8" s="3">
        <v>6</v>
      </c>
      <c r="C8" s="2">
        <v>6.5</v>
      </c>
      <c r="D8" s="3">
        <v>3</v>
      </c>
    </row>
    <row r="9" spans="1:4" x14ac:dyDescent="0.25">
      <c r="A9" s="2">
        <v>5.5</v>
      </c>
      <c r="B9" s="3">
        <v>5</v>
      </c>
      <c r="C9" s="2">
        <v>3</v>
      </c>
      <c r="D9" s="3">
        <v>2</v>
      </c>
    </row>
    <row r="10" spans="1:4" x14ac:dyDescent="0.25">
      <c r="A10" s="2">
        <v>6</v>
      </c>
      <c r="B10" s="3">
        <v>5</v>
      </c>
      <c r="C10" s="2">
        <v>2</v>
      </c>
      <c r="D10" s="3">
        <v>1</v>
      </c>
    </row>
    <row r="11" spans="1:4" x14ac:dyDescent="0.25">
      <c r="A11" s="2">
        <v>6.5</v>
      </c>
      <c r="B11" s="3">
        <v>3</v>
      </c>
      <c r="C11" s="2">
        <v>2.5</v>
      </c>
      <c r="D11" s="3">
        <v>1</v>
      </c>
    </row>
    <row r="12" spans="1:4" x14ac:dyDescent="0.25">
      <c r="A12" s="2">
        <v>7</v>
      </c>
      <c r="B12" s="3">
        <v>1</v>
      </c>
      <c r="C12" s="2">
        <v>7</v>
      </c>
      <c r="D12" s="3">
        <v>1</v>
      </c>
    </row>
    <row r="13" spans="1:4" x14ac:dyDescent="0.25">
      <c r="A13" s="2">
        <v>7.5</v>
      </c>
      <c r="B13" s="3">
        <v>0</v>
      </c>
      <c r="C13" s="2">
        <v>8.5</v>
      </c>
      <c r="D13" s="3">
        <v>1</v>
      </c>
    </row>
    <row r="14" spans="1:4" x14ac:dyDescent="0.25">
      <c r="A14" s="2">
        <v>8</v>
      </c>
      <c r="B14" s="3">
        <v>0</v>
      </c>
      <c r="C14" s="2">
        <v>10</v>
      </c>
      <c r="D14" s="3">
        <v>1</v>
      </c>
    </row>
    <row r="15" spans="1:4" x14ac:dyDescent="0.25">
      <c r="A15" s="2">
        <v>8.5</v>
      </c>
      <c r="B15" s="3">
        <v>1</v>
      </c>
      <c r="C15" s="2">
        <v>7.5</v>
      </c>
      <c r="D15" s="3">
        <v>0</v>
      </c>
    </row>
    <row r="16" spans="1:4" x14ac:dyDescent="0.25">
      <c r="A16" s="2">
        <v>9</v>
      </c>
      <c r="B16" s="3">
        <v>0</v>
      </c>
      <c r="C16" s="2">
        <v>8</v>
      </c>
      <c r="D16" s="3">
        <v>0</v>
      </c>
    </row>
    <row r="17" spans="1:4" x14ac:dyDescent="0.25">
      <c r="A17" s="2">
        <v>9.5</v>
      </c>
      <c r="B17" s="3">
        <v>0</v>
      </c>
      <c r="C17" s="2">
        <v>9</v>
      </c>
      <c r="D17" s="3">
        <v>0</v>
      </c>
    </row>
    <row r="18" spans="1:4" x14ac:dyDescent="0.25">
      <c r="A18" s="2">
        <v>10</v>
      </c>
      <c r="B18" s="3">
        <v>1</v>
      </c>
      <c r="C18" s="2">
        <v>9.5</v>
      </c>
      <c r="D18" s="3">
        <v>0</v>
      </c>
    </row>
    <row r="19" spans="1:4" ht="15.75" thickBot="1" x14ac:dyDescent="0.3">
      <c r="A19" s="4" t="s">
        <v>5</v>
      </c>
      <c r="B19" s="4">
        <v>0</v>
      </c>
      <c r="C19" s="5" t="s">
        <v>5</v>
      </c>
      <c r="D19" s="4">
        <v>0</v>
      </c>
    </row>
    <row r="20" spans="1:4" ht="15.75" thickBot="1" x14ac:dyDescent="0.3"/>
    <row r="21" spans="1:4" x14ac:dyDescent="0.25">
      <c r="A21" s="10" t="s">
        <v>7</v>
      </c>
      <c r="B21" s="10" t="s">
        <v>22</v>
      </c>
    </row>
    <row r="22" spans="1:4" x14ac:dyDescent="0.25">
      <c r="A22" s="3"/>
      <c r="B22" s="3"/>
    </row>
    <row r="23" spans="1:4" x14ac:dyDescent="0.25">
      <c r="A23" s="3" t="s">
        <v>8</v>
      </c>
      <c r="B23" s="3">
        <v>4.8936170212765955</v>
      </c>
    </row>
    <row r="24" spans="1:4" x14ac:dyDescent="0.25">
      <c r="A24" s="3" t="s">
        <v>9</v>
      </c>
      <c r="B24" s="3">
        <v>0.21013638704253254</v>
      </c>
    </row>
    <row r="25" spans="1:4" x14ac:dyDescent="0.25">
      <c r="A25" s="3" t="s">
        <v>10</v>
      </c>
      <c r="B25" s="3">
        <v>4.5</v>
      </c>
    </row>
    <row r="26" spans="1:4" x14ac:dyDescent="0.25">
      <c r="A26" s="3" t="s">
        <v>11</v>
      </c>
      <c r="B26" s="3">
        <v>4.5</v>
      </c>
    </row>
    <row r="27" spans="1:4" x14ac:dyDescent="0.25">
      <c r="A27" s="3" t="s">
        <v>12</v>
      </c>
      <c r="B27" s="3">
        <v>1.4406224885397925</v>
      </c>
    </row>
    <row r="28" spans="1:4" x14ac:dyDescent="0.25">
      <c r="A28" s="3" t="s">
        <v>13</v>
      </c>
      <c r="B28" s="3">
        <v>2.0753931544865845</v>
      </c>
    </row>
    <row r="29" spans="1:4" x14ac:dyDescent="0.25">
      <c r="A29" s="3" t="s">
        <v>14</v>
      </c>
      <c r="B29" s="3">
        <v>2.8053080351978874</v>
      </c>
    </row>
    <row r="30" spans="1:4" x14ac:dyDescent="0.25">
      <c r="A30" s="3" t="s">
        <v>15</v>
      </c>
      <c r="B30" s="3">
        <v>1.0766560370100651</v>
      </c>
    </row>
    <row r="31" spans="1:4" x14ac:dyDescent="0.25">
      <c r="A31" s="3" t="s">
        <v>16</v>
      </c>
      <c r="B31" s="3">
        <v>8</v>
      </c>
    </row>
    <row r="32" spans="1:4" x14ac:dyDescent="0.25">
      <c r="A32" s="3" t="s">
        <v>17</v>
      </c>
      <c r="B32" s="3">
        <v>2</v>
      </c>
    </row>
    <row r="33" spans="1:2" x14ac:dyDescent="0.25">
      <c r="A33" s="3" t="s">
        <v>18</v>
      </c>
      <c r="B33" s="3">
        <v>10</v>
      </c>
    </row>
    <row r="34" spans="1:2" x14ac:dyDescent="0.25">
      <c r="A34" s="3" t="s">
        <v>19</v>
      </c>
      <c r="B34" s="3">
        <v>230</v>
      </c>
    </row>
    <row r="35" spans="1:2" ht="15.75" thickBot="1" x14ac:dyDescent="0.3">
      <c r="A35" s="4" t="s">
        <v>20</v>
      </c>
      <c r="B35" s="4">
        <v>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6" workbookViewId="0">
      <selection activeCell="J21" sqref="J21:J33"/>
    </sheetView>
  </sheetViews>
  <sheetFormatPr defaultRowHeight="15" x14ac:dyDescent="0.25"/>
  <cols>
    <col min="7" max="7" width="10.25" bestFit="1" customWidth="1"/>
    <col min="10" max="10" width="16.625" customWidth="1"/>
    <col min="11" max="11" width="12.125" customWidth="1"/>
  </cols>
  <sheetData>
    <row r="1" spans="1:15" ht="15.75" thickBot="1" x14ac:dyDescent="0.3"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24</v>
      </c>
      <c r="H1" t="s">
        <v>22</v>
      </c>
    </row>
    <row r="2" spans="1:15" x14ac:dyDescent="0.25">
      <c r="A2" s="14">
        <v>2</v>
      </c>
      <c r="B2" s="14">
        <v>0.98</v>
      </c>
      <c r="C2" s="14">
        <v>2.8000000000000001E-2</v>
      </c>
      <c r="D2" s="14">
        <v>0.25</v>
      </c>
      <c r="E2" s="14">
        <v>5.58</v>
      </c>
      <c r="F2" s="14">
        <v>0.69</v>
      </c>
      <c r="G2" s="14">
        <v>85</v>
      </c>
      <c r="H2" s="14">
        <v>15</v>
      </c>
      <c r="J2" s="10" t="s">
        <v>7</v>
      </c>
      <c r="K2" s="10" t="s">
        <v>32</v>
      </c>
      <c r="L2">
        <f>K12/K16</f>
        <v>1.1250000000000001E-2</v>
      </c>
      <c r="M2" s="6" t="s">
        <v>4</v>
      </c>
      <c r="N2" s="6" t="s">
        <v>6</v>
      </c>
      <c r="O2" s="6" t="s">
        <v>23</v>
      </c>
    </row>
    <row r="3" spans="1:15" x14ac:dyDescent="0.25">
      <c r="A3" s="14">
        <v>3</v>
      </c>
      <c r="B3" s="14">
        <v>0.97</v>
      </c>
      <c r="C3" s="14">
        <v>3.3000000000000002E-2</v>
      </c>
      <c r="D3" s="14">
        <v>0.3</v>
      </c>
      <c r="E3" s="14">
        <v>5.82</v>
      </c>
      <c r="F3" s="14">
        <v>0.44</v>
      </c>
      <c r="G3" s="14">
        <v>89</v>
      </c>
      <c r="H3" s="14">
        <v>11</v>
      </c>
      <c r="J3" s="3"/>
      <c r="K3" s="3"/>
      <c r="L3" s="15">
        <f>K13</f>
        <v>0.19</v>
      </c>
      <c r="M3" s="16">
        <v>0.19</v>
      </c>
      <c r="N3" s="3">
        <v>1</v>
      </c>
      <c r="O3" s="12">
        <v>4.1666666666666664E-2</v>
      </c>
    </row>
    <row r="4" spans="1:15" x14ac:dyDescent="0.25">
      <c r="A4" s="14">
        <v>4</v>
      </c>
      <c r="B4" s="14">
        <v>0.97</v>
      </c>
      <c r="C4" s="14">
        <v>4.2999999999999997E-2</v>
      </c>
      <c r="D4" s="14">
        <v>0.38</v>
      </c>
      <c r="E4" s="14">
        <v>5.93</v>
      </c>
      <c r="F4" s="14">
        <v>0.63</v>
      </c>
      <c r="G4" s="14">
        <v>86</v>
      </c>
      <c r="H4" s="14">
        <v>14</v>
      </c>
      <c r="J4" s="43" t="s">
        <v>52</v>
      </c>
      <c r="K4" s="16">
        <v>0.33208333333333334</v>
      </c>
      <c r="L4" s="15">
        <f>L3+2*$L$2</f>
        <v>0.21249999999999999</v>
      </c>
      <c r="M4" s="16">
        <v>0.21249999999999999</v>
      </c>
      <c r="N4" s="3">
        <v>1</v>
      </c>
      <c r="O4" s="12">
        <v>8.3333333333333329E-2</v>
      </c>
    </row>
    <row r="5" spans="1:15" x14ac:dyDescent="0.25">
      <c r="A5" s="14">
        <v>5</v>
      </c>
      <c r="B5" s="14">
        <v>0.95</v>
      </c>
      <c r="C5" s="14">
        <v>4.2000000000000003E-2</v>
      </c>
      <c r="D5" s="14">
        <v>0.37</v>
      </c>
      <c r="E5" s="14">
        <v>5.57</v>
      </c>
      <c r="F5" s="14">
        <v>0.75</v>
      </c>
      <c r="G5" s="14">
        <v>84</v>
      </c>
      <c r="H5" s="14">
        <v>16</v>
      </c>
      <c r="J5" s="43" t="s">
        <v>53</v>
      </c>
      <c r="K5" s="18">
        <v>1.3201053518930226E-2</v>
      </c>
      <c r="L5" s="15">
        <f t="shared" ref="L5:L15" si="0">L4+2*$L$2</f>
        <v>0.23499999999999999</v>
      </c>
      <c r="M5" s="16">
        <v>0.23499999999999999</v>
      </c>
      <c r="N5" s="3">
        <v>0</v>
      </c>
      <c r="O5" s="12">
        <v>8.3333333333333329E-2</v>
      </c>
    </row>
    <row r="6" spans="1:15" x14ac:dyDescent="0.25">
      <c r="A6" s="14">
        <v>6</v>
      </c>
      <c r="B6" s="14">
        <v>0.99</v>
      </c>
      <c r="C6" s="14">
        <v>0.38</v>
      </c>
      <c r="D6" s="14">
        <v>0.34</v>
      </c>
      <c r="E6" s="14">
        <v>5.57</v>
      </c>
      <c r="F6" s="14">
        <v>0.56999999999999995</v>
      </c>
      <c r="G6" s="14">
        <v>88</v>
      </c>
      <c r="H6" s="14">
        <v>12</v>
      </c>
      <c r="J6" s="43" t="s">
        <v>54</v>
      </c>
      <c r="K6" s="16">
        <v>0.34</v>
      </c>
      <c r="L6" s="15">
        <f t="shared" si="0"/>
        <v>0.25750000000000001</v>
      </c>
      <c r="M6" s="16">
        <v>0.25750000000000001</v>
      </c>
      <c r="N6" s="3">
        <v>1</v>
      </c>
      <c r="O6" s="12">
        <v>0.125</v>
      </c>
    </row>
    <row r="7" spans="1:15" x14ac:dyDescent="0.25">
      <c r="A7" s="14">
        <v>7</v>
      </c>
      <c r="B7" s="14">
        <v>1.1000000000000001</v>
      </c>
      <c r="C7" s="14">
        <v>4.4999999999999998E-2</v>
      </c>
      <c r="D7" s="14">
        <v>0.4</v>
      </c>
      <c r="E7" s="14">
        <v>5.31</v>
      </c>
      <c r="F7" s="14">
        <v>0.36</v>
      </c>
      <c r="G7" s="14">
        <v>92</v>
      </c>
      <c r="H7" s="14">
        <v>8</v>
      </c>
      <c r="J7" s="43" t="s">
        <v>55</v>
      </c>
      <c r="K7" s="16">
        <v>0.3</v>
      </c>
      <c r="L7" s="15">
        <f t="shared" si="0"/>
        <v>0.28000000000000003</v>
      </c>
      <c r="M7" s="16">
        <v>0.28000000000000003</v>
      </c>
      <c r="N7" s="3">
        <v>2</v>
      </c>
      <c r="O7" s="12">
        <v>0.20833333333333334</v>
      </c>
    </row>
    <row r="8" spans="1:15" x14ac:dyDescent="0.25">
      <c r="A8" s="14">
        <v>8</v>
      </c>
      <c r="B8" s="14">
        <v>0.91</v>
      </c>
      <c r="C8" s="14">
        <v>3.5000000000000003E-2</v>
      </c>
      <c r="D8" s="14">
        <v>0.31</v>
      </c>
      <c r="E8" s="14">
        <v>5.78</v>
      </c>
      <c r="F8" s="14">
        <v>0.78</v>
      </c>
      <c r="G8" s="14">
        <v>83</v>
      </c>
      <c r="H8" s="14">
        <v>17</v>
      </c>
      <c r="J8" s="43" t="s">
        <v>56</v>
      </c>
      <c r="K8" s="18">
        <v>6.4671690377102728E-2</v>
      </c>
      <c r="L8" s="15">
        <f t="shared" si="0"/>
        <v>0.30250000000000005</v>
      </c>
      <c r="M8" s="16">
        <v>0.30250000000000005</v>
      </c>
      <c r="N8" s="3">
        <v>5</v>
      </c>
      <c r="O8" s="12">
        <v>0.41666666666666669</v>
      </c>
    </row>
    <row r="9" spans="1:15" x14ac:dyDescent="0.25">
      <c r="A9" s="14">
        <v>9</v>
      </c>
      <c r="B9" s="14">
        <v>0.97</v>
      </c>
      <c r="C9" s="14">
        <v>4.7E-2</v>
      </c>
      <c r="D9" s="14">
        <v>0.41</v>
      </c>
      <c r="E9" s="14">
        <v>5.37</v>
      </c>
      <c r="F9" s="14">
        <v>0.73</v>
      </c>
      <c r="G9" s="14">
        <v>86</v>
      </c>
      <c r="H9" s="14">
        <v>14</v>
      </c>
      <c r="J9" s="43" t="s">
        <v>57</v>
      </c>
      <c r="K9" s="18">
        <v>4.1824275362318418E-3</v>
      </c>
      <c r="L9" s="15">
        <f t="shared" si="0"/>
        <v>0.32500000000000007</v>
      </c>
      <c r="M9" s="16">
        <v>0.32500000000000007</v>
      </c>
      <c r="N9" s="3">
        <v>1</v>
      </c>
      <c r="O9" s="12">
        <v>0.45833333333333331</v>
      </c>
    </row>
    <row r="10" spans="1:15" x14ac:dyDescent="0.25">
      <c r="A10" s="14">
        <v>10</v>
      </c>
      <c r="B10" s="14">
        <v>1.02</v>
      </c>
      <c r="C10" s="14">
        <v>5.1999999999999998E-2</v>
      </c>
      <c r="D10" s="14">
        <v>0.46</v>
      </c>
      <c r="E10" s="14">
        <v>5.85</v>
      </c>
      <c r="F10" s="14">
        <v>0.52</v>
      </c>
      <c r="G10" s="14">
        <v>88</v>
      </c>
      <c r="H10" s="14">
        <v>12</v>
      </c>
      <c r="J10" s="43" t="s">
        <v>58</v>
      </c>
      <c r="K10" s="18">
        <v>1.4086029610180795E-3</v>
      </c>
      <c r="L10" s="15">
        <f t="shared" si="0"/>
        <v>0.34750000000000009</v>
      </c>
      <c r="M10" s="16">
        <v>0.34750000000000009</v>
      </c>
      <c r="N10" s="3">
        <v>2</v>
      </c>
      <c r="O10" s="12">
        <v>0.54166666666666663</v>
      </c>
    </row>
    <row r="11" spans="1:15" x14ac:dyDescent="0.25">
      <c r="A11" s="14">
        <v>11</v>
      </c>
      <c r="B11" s="14"/>
      <c r="C11" s="14">
        <v>0.04</v>
      </c>
      <c r="D11" s="14">
        <v>0.35</v>
      </c>
      <c r="E11" s="14">
        <v>5.58</v>
      </c>
      <c r="F11" s="14">
        <v>0.38</v>
      </c>
      <c r="G11" s="14">
        <v>91</v>
      </c>
      <c r="H11" s="14">
        <v>9</v>
      </c>
      <c r="J11" s="43" t="s">
        <v>59</v>
      </c>
      <c r="K11" s="18">
        <v>-0.35183940269865838</v>
      </c>
      <c r="L11" s="15">
        <f t="shared" si="0"/>
        <v>0.37000000000000011</v>
      </c>
      <c r="M11" s="16">
        <v>0.37000000000000011</v>
      </c>
      <c r="N11" s="3">
        <v>4</v>
      </c>
      <c r="O11" s="12">
        <v>0.70833333333333337</v>
      </c>
    </row>
    <row r="12" spans="1:15" x14ac:dyDescent="0.25">
      <c r="A12" s="14">
        <v>12</v>
      </c>
      <c r="B12" s="14">
        <v>0.92</v>
      </c>
      <c r="C12" s="14">
        <v>3.3000000000000002E-2</v>
      </c>
      <c r="D12" s="14">
        <v>0.3</v>
      </c>
      <c r="E12" s="14">
        <v>5.91</v>
      </c>
      <c r="F12" s="14">
        <v>0.49</v>
      </c>
      <c r="G12" s="14">
        <v>88</v>
      </c>
      <c r="H12" s="14">
        <v>12</v>
      </c>
      <c r="J12" s="43" t="s">
        <v>60</v>
      </c>
      <c r="K12" s="18">
        <v>0.27</v>
      </c>
      <c r="L12" s="15">
        <f t="shared" si="0"/>
        <v>0.39250000000000013</v>
      </c>
      <c r="M12" s="16">
        <v>0.39250000000000013</v>
      </c>
      <c r="N12" s="3">
        <v>3</v>
      </c>
      <c r="O12" s="12">
        <v>0.83333333333333337</v>
      </c>
    </row>
    <row r="13" spans="1:15" x14ac:dyDescent="0.25">
      <c r="A13" s="14">
        <v>13</v>
      </c>
      <c r="B13" s="14">
        <v>0.89</v>
      </c>
      <c r="C13" s="14">
        <v>3.7999999999999999E-2</v>
      </c>
      <c r="D13" s="14">
        <v>0.34</v>
      </c>
      <c r="E13" s="14">
        <v>5.51</v>
      </c>
      <c r="F13" s="14">
        <v>1</v>
      </c>
      <c r="G13" s="14">
        <v>79</v>
      </c>
      <c r="H13" s="14">
        <v>21</v>
      </c>
      <c r="J13" s="43" t="s">
        <v>61</v>
      </c>
      <c r="K13" s="18">
        <v>0.19</v>
      </c>
      <c r="L13" s="15">
        <f t="shared" si="0"/>
        <v>0.41500000000000015</v>
      </c>
      <c r="M13" s="16">
        <v>0.41500000000000015</v>
      </c>
      <c r="N13" s="3">
        <v>3</v>
      </c>
      <c r="O13" s="12">
        <v>0.95833333333333337</v>
      </c>
    </row>
    <row r="14" spans="1:15" x14ac:dyDescent="0.25">
      <c r="A14" s="14">
        <v>14</v>
      </c>
      <c r="B14" s="14">
        <v>1.02</v>
      </c>
      <c r="C14" s="14">
        <v>4.2000000000000003E-2</v>
      </c>
      <c r="D14" s="14">
        <v>0.37</v>
      </c>
      <c r="E14" s="14">
        <v>5.88</v>
      </c>
      <c r="F14" s="14">
        <v>0.38</v>
      </c>
      <c r="G14" s="14">
        <v>91</v>
      </c>
      <c r="H14" s="14">
        <v>9</v>
      </c>
      <c r="J14" s="3" t="s">
        <v>18</v>
      </c>
      <c r="K14" s="18">
        <v>0.46</v>
      </c>
      <c r="L14" s="15">
        <f t="shared" si="0"/>
        <v>0.43750000000000017</v>
      </c>
      <c r="M14" s="16">
        <v>0.43750000000000017</v>
      </c>
      <c r="N14" s="3">
        <v>0</v>
      </c>
      <c r="O14" s="12">
        <v>0.95833333333333337</v>
      </c>
    </row>
    <row r="15" spans="1:15" x14ac:dyDescent="0.25">
      <c r="A15" s="14">
        <v>15</v>
      </c>
      <c r="B15" s="14">
        <v>0.98</v>
      </c>
      <c r="C15" s="14">
        <v>4.2000000000000003E-2</v>
      </c>
      <c r="D15" s="14">
        <v>0.37</v>
      </c>
      <c r="E15" s="14">
        <v>5.7</v>
      </c>
      <c r="F15" s="14">
        <v>0.59</v>
      </c>
      <c r="G15" s="14">
        <v>88</v>
      </c>
      <c r="H15" s="14">
        <v>12</v>
      </c>
      <c r="J15" s="43" t="s">
        <v>62</v>
      </c>
      <c r="K15" s="18">
        <v>7.9700000000000006</v>
      </c>
      <c r="L15" s="15">
        <f t="shared" si="0"/>
        <v>0.46000000000000019</v>
      </c>
      <c r="M15" s="16">
        <v>0.46000000000000019</v>
      </c>
      <c r="N15" s="3">
        <v>1</v>
      </c>
      <c r="O15" s="12">
        <v>1</v>
      </c>
    </row>
    <row r="16" spans="1:15" ht="15.75" thickBot="1" x14ac:dyDescent="0.3">
      <c r="A16" s="14">
        <v>16</v>
      </c>
      <c r="B16" s="14"/>
      <c r="C16" s="14">
        <v>3.3000000000000002E-2</v>
      </c>
      <c r="D16" s="14">
        <v>0.3</v>
      </c>
      <c r="E16" s="14" t="s">
        <v>25</v>
      </c>
      <c r="F16" s="14">
        <v>0.92</v>
      </c>
      <c r="G16" s="14">
        <v>81</v>
      </c>
      <c r="H16" s="14">
        <v>19</v>
      </c>
      <c r="J16" s="44" t="s">
        <v>63</v>
      </c>
      <c r="K16" s="21">
        <v>24</v>
      </c>
      <c r="L16" s="15"/>
      <c r="M16" s="4" t="s">
        <v>5</v>
      </c>
      <c r="N16" s="4">
        <v>0</v>
      </c>
      <c r="O16" s="13">
        <v>1</v>
      </c>
    </row>
    <row r="17" spans="1:22" ht="15.75" thickBot="1" x14ac:dyDescent="0.3">
      <c r="A17" s="14">
        <v>17</v>
      </c>
      <c r="B17" s="14">
        <v>0.97</v>
      </c>
      <c r="C17" s="14">
        <v>2.1999999999999999E-2</v>
      </c>
      <c r="D17" s="14">
        <v>0.19</v>
      </c>
      <c r="E17" s="14">
        <v>5.79</v>
      </c>
      <c r="F17" s="14">
        <v>1.1299999999999999</v>
      </c>
      <c r="G17" s="14">
        <v>77.5</v>
      </c>
      <c r="H17" s="14">
        <v>22.5</v>
      </c>
      <c r="J17" s="4" t="s">
        <v>31</v>
      </c>
      <c r="K17" s="19">
        <v>2.7308459827484161E-2</v>
      </c>
      <c r="L17" s="15"/>
    </row>
    <row r="18" spans="1:22" ht="15.75" thickBot="1" x14ac:dyDescent="0.3">
      <c r="A18" s="14">
        <v>18</v>
      </c>
      <c r="B18" s="14">
        <v>0.93</v>
      </c>
      <c r="C18" s="14">
        <v>4.4999999999999998E-2</v>
      </c>
      <c r="D18" s="14">
        <v>0.4</v>
      </c>
      <c r="E18" s="14">
        <v>6</v>
      </c>
      <c r="F18" s="14">
        <v>1.04</v>
      </c>
      <c r="G18" s="14">
        <v>79</v>
      </c>
      <c r="H18" s="14">
        <v>21</v>
      </c>
      <c r="L18" s="15"/>
    </row>
    <row r="19" spans="1:22" x14ac:dyDescent="0.25">
      <c r="A19" s="14">
        <v>19</v>
      </c>
      <c r="B19" s="14">
        <v>0.98</v>
      </c>
      <c r="C19" s="14">
        <v>4.2999999999999997E-2</v>
      </c>
      <c r="D19" s="14">
        <v>0.38</v>
      </c>
      <c r="E19" s="14">
        <v>5.5</v>
      </c>
      <c r="F19" s="14">
        <v>0.72</v>
      </c>
      <c r="G19" s="14">
        <v>86</v>
      </c>
      <c r="H19" s="14">
        <v>14</v>
      </c>
      <c r="J19" s="10" t="s">
        <v>7</v>
      </c>
      <c r="K19" s="10" t="s">
        <v>24</v>
      </c>
      <c r="L19" s="15">
        <v>77.5</v>
      </c>
      <c r="M19" s="6" t="s">
        <v>4</v>
      </c>
      <c r="N19" s="6" t="s">
        <v>6</v>
      </c>
      <c r="O19" s="6" t="s">
        <v>23</v>
      </c>
      <c r="Q19" s="10" t="s">
        <v>7</v>
      </c>
      <c r="R19" s="10" t="s">
        <v>22</v>
      </c>
      <c r="S19">
        <v>8</v>
      </c>
      <c r="T19" s="6" t="s">
        <v>4</v>
      </c>
      <c r="U19" s="6" t="s">
        <v>6</v>
      </c>
      <c r="V19" s="6" t="s">
        <v>23</v>
      </c>
    </row>
    <row r="20" spans="1:22" x14ac:dyDescent="0.25">
      <c r="A20" s="14">
        <v>20</v>
      </c>
      <c r="B20" s="14">
        <v>0.96</v>
      </c>
      <c r="C20" s="14">
        <v>2.3E-2</v>
      </c>
      <c r="D20" s="14">
        <v>0.21</v>
      </c>
      <c r="E20" s="14">
        <v>6.2</v>
      </c>
      <c r="F20" s="14">
        <v>0.56999999999999995</v>
      </c>
      <c r="G20" s="14">
        <v>88</v>
      </c>
      <c r="H20" s="14">
        <v>12</v>
      </c>
      <c r="J20" s="3"/>
      <c r="K20" s="3"/>
      <c r="L20" s="15">
        <f>L19+1</f>
        <v>78.5</v>
      </c>
      <c r="M20" s="16">
        <v>77.5</v>
      </c>
      <c r="N20" s="3">
        <v>1</v>
      </c>
      <c r="O20" s="12">
        <v>4.1666666666666664E-2</v>
      </c>
      <c r="Q20" s="3"/>
      <c r="R20" s="3"/>
      <c r="S20">
        <f t="shared" ref="S20:S34" si="1">S19+1</f>
        <v>9</v>
      </c>
      <c r="T20" s="2">
        <v>8</v>
      </c>
      <c r="U20" s="3">
        <v>1</v>
      </c>
      <c r="V20" s="12">
        <v>4.1666666666666664E-2</v>
      </c>
    </row>
    <row r="21" spans="1:22" x14ac:dyDescent="0.25">
      <c r="A21" s="14">
        <v>21</v>
      </c>
      <c r="B21" s="14">
        <v>1.01</v>
      </c>
      <c r="C21" s="14">
        <v>3.3000000000000002E-2</v>
      </c>
      <c r="D21" s="14">
        <v>0.3</v>
      </c>
      <c r="E21" s="14">
        <v>6.1</v>
      </c>
      <c r="F21" s="14">
        <v>0.57999999999999996</v>
      </c>
      <c r="G21" s="14">
        <v>88</v>
      </c>
      <c r="H21" s="14">
        <v>12</v>
      </c>
      <c r="J21" s="43" t="s">
        <v>52</v>
      </c>
      <c r="K21" s="16">
        <v>85.8125</v>
      </c>
      <c r="L21" s="15">
        <f t="shared" ref="L21:L34" si="2">L20+1</f>
        <v>79.5</v>
      </c>
      <c r="M21" s="16">
        <v>78.5</v>
      </c>
      <c r="N21" s="3">
        <v>0</v>
      </c>
      <c r="O21" s="12">
        <v>4.1666666666666664E-2</v>
      </c>
      <c r="Q21" s="3" t="s">
        <v>8</v>
      </c>
      <c r="R21" s="3">
        <v>14.1875</v>
      </c>
      <c r="S21">
        <f t="shared" si="1"/>
        <v>10</v>
      </c>
      <c r="T21" s="2">
        <v>9</v>
      </c>
      <c r="U21" s="3">
        <v>2</v>
      </c>
      <c r="V21" s="12">
        <v>0.125</v>
      </c>
    </row>
    <row r="22" spans="1:22" x14ac:dyDescent="0.25">
      <c r="A22" s="14">
        <v>22</v>
      </c>
      <c r="B22" s="14">
        <v>0.9</v>
      </c>
      <c r="C22" s="14">
        <v>3.3000000000000002E-2</v>
      </c>
      <c r="D22" s="14">
        <v>0.3</v>
      </c>
      <c r="E22" s="14">
        <v>5.4</v>
      </c>
      <c r="F22" s="14">
        <v>0.72</v>
      </c>
      <c r="G22" s="14">
        <v>86</v>
      </c>
      <c r="H22" s="14">
        <v>14</v>
      </c>
      <c r="J22" s="43" t="s">
        <v>53</v>
      </c>
      <c r="K22" s="18">
        <v>0.79332159213696229</v>
      </c>
      <c r="L22" s="15">
        <f t="shared" si="2"/>
        <v>80.5</v>
      </c>
      <c r="M22" s="16">
        <v>79.5</v>
      </c>
      <c r="N22" s="3">
        <v>2</v>
      </c>
      <c r="O22" s="12">
        <v>0.125</v>
      </c>
      <c r="Q22" s="3" t="s">
        <v>9</v>
      </c>
      <c r="R22" s="3">
        <v>0.79332159213696229</v>
      </c>
      <c r="S22">
        <f t="shared" si="1"/>
        <v>11</v>
      </c>
      <c r="T22" s="2">
        <v>10</v>
      </c>
      <c r="U22" s="3">
        <v>0</v>
      </c>
      <c r="V22" s="12">
        <v>0.125</v>
      </c>
    </row>
    <row r="23" spans="1:22" x14ac:dyDescent="0.25">
      <c r="A23" s="14">
        <v>23</v>
      </c>
      <c r="B23" s="14">
        <v>0.91</v>
      </c>
      <c r="C23" s="14">
        <v>3.2000000000000001E-2</v>
      </c>
      <c r="D23" s="14">
        <v>0.28000000000000003</v>
      </c>
      <c r="E23" s="14">
        <v>5.8</v>
      </c>
      <c r="F23" s="14">
        <v>0.5</v>
      </c>
      <c r="G23" s="14">
        <v>88</v>
      </c>
      <c r="H23" s="14">
        <v>12</v>
      </c>
      <c r="J23" s="43" t="s">
        <v>54</v>
      </c>
      <c r="K23" s="16">
        <v>86</v>
      </c>
      <c r="L23" s="15">
        <f t="shared" si="2"/>
        <v>81.5</v>
      </c>
      <c r="M23" s="16">
        <v>80.5</v>
      </c>
      <c r="N23" s="3">
        <v>0</v>
      </c>
      <c r="O23" s="12">
        <v>0.125</v>
      </c>
      <c r="Q23" s="3" t="s">
        <v>10</v>
      </c>
      <c r="R23" s="3">
        <v>14</v>
      </c>
      <c r="S23">
        <f t="shared" si="1"/>
        <v>12</v>
      </c>
      <c r="T23" s="2">
        <v>11</v>
      </c>
      <c r="U23" s="3">
        <v>1</v>
      </c>
      <c r="V23" s="12">
        <v>0.16666666666666666</v>
      </c>
    </row>
    <row r="24" spans="1:22" x14ac:dyDescent="0.25">
      <c r="A24" s="14">
        <v>24</v>
      </c>
      <c r="B24" s="14">
        <v>0.91</v>
      </c>
      <c r="C24" s="14">
        <v>4.2999999999999997E-2</v>
      </c>
      <c r="D24" s="14">
        <v>0.28000000000000003</v>
      </c>
      <c r="E24" s="14">
        <v>5.7</v>
      </c>
      <c r="F24" s="14">
        <v>0.84</v>
      </c>
      <c r="G24" s="14">
        <v>82</v>
      </c>
      <c r="H24" s="14">
        <v>18</v>
      </c>
      <c r="J24" s="43" t="s">
        <v>55</v>
      </c>
      <c r="K24" s="16">
        <v>88</v>
      </c>
      <c r="L24" s="15">
        <f t="shared" si="2"/>
        <v>82.5</v>
      </c>
      <c r="M24" s="16">
        <v>81.5</v>
      </c>
      <c r="N24" s="3">
        <v>1</v>
      </c>
      <c r="O24" s="12">
        <v>0.16666666666666666</v>
      </c>
      <c r="Q24" s="3" t="s">
        <v>11</v>
      </c>
      <c r="R24" s="3">
        <v>12</v>
      </c>
      <c r="S24">
        <f t="shared" si="1"/>
        <v>13</v>
      </c>
      <c r="T24" s="2">
        <v>12</v>
      </c>
      <c r="U24" s="3">
        <v>7</v>
      </c>
      <c r="V24" s="12">
        <v>0.45833333333333331</v>
      </c>
    </row>
    <row r="25" spans="1:22" x14ac:dyDescent="0.25">
      <c r="A25" s="14">
        <v>25</v>
      </c>
      <c r="B25" s="14">
        <v>0.89</v>
      </c>
      <c r="C25" s="14">
        <v>0.04</v>
      </c>
      <c r="D25" s="14">
        <v>0.38</v>
      </c>
      <c r="E25" s="14">
        <v>5.85</v>
      </c>
      <c r="F25" s="14">
        <v>0.45</v>
      </c>
      <c r="G25" s="14">
        <f ca="1">_xlfn.MODE.SNGL(G2:G25)</f>
        <v>0</v>
      </c>
      <c r="H25" s="14">
        <v>14</v>
      </c>
      <c r="J25" s="43" t="s">
        <v>56</v>
      </c>
      <c r="K25" s="18">
        <v>3.8864662053358177</v>
      </c>
      <c r="L25" s="15">
        <f t="shared" si="2"/>
        <v>83.5</v>
      </c>
      <c r="M25" s="16">
        <v>82.5</v>
      </c>
      <c r="N25" s="3">
        <v>1</v>
      </c>
      <c r="O25" s="12">
        <v>0.20833333333333334</v>
      </c>
      <c r="Q25" s="3" t="s">
        <v>12</v>
      </c>
      <c r="R25" s="3">
        <v>3.8864662053358177</v>
      </c>
      <c r="S25">
        <f t="shared" si="1"/>
        <v>14</v>
      </c>
      <c r="T25" s="2">
        <v>13</v>
      </c>
      <c r="U25" s="3">
        <v>0</v>
      </c>
      <c r="V25" s="12">
        <v>0.45833333333333331</v>
      </c>
    </row>
    <row r="26" spans="1:22" x14ac:dyDescent="0.25">
      <c r="J26" s="43" t="s">
        <v>57</v>
      </c>
      <c r="K26" s="16">
        <v>15.104619565217391</v>
      </c>
      <c r="L26" s="15">
        <f t="shared" si="2"/>
        <v>84.5</v>
      </c>
      <c r="M26" s="16">
        <v>83.5</v>
      </c>
      <c r="N26" s="3">
        <v>1</v>
      </c>
      <c r="O26" s="12">
        <v>0.25</v>
      </c>
      <c r="Q26" s="3" t="s">
        <v>13</v>
      </c>
      <c r="R26" s="3">
        <v>15.104619565217391</v>
      </c>
      <c r="S26">
        <f t="shared" si="1"/>
        <v>15</v>
      </c>
      <c r="T26" s="2">
        <v>14</v>
      </c>
      <c r="U26" s="3">
        <v>5</v>
      </c>
      <c r="V26" s="12">
        <v>0.66666666666666663</v>
      </c>
    </row>
    <row r="27" spans="1:22" x14ac:dyDescent="0.25">
      <c r="G27" s="17">
        <f ca="1">_xlfn.QUARTILE.EXC(G2:G25,2)</f>
        <v>0</v>
      </c>
      <c r="H27" s="17">
        <f>_xlfn.QUARTILE.EXC(H2:H25,2)</f>
        <v>14</v>
      </c>
      <c r="J27" s="43" t="s">
        <v>58</v>
      </c>
      <c r="K27" s="18">
        <v>-0.19753309575353306</v>
      </c>
      <c r="L27" s="15">
        <f t="shared" si="2"/>
        <v>85.5</v>
      </c>
      <c r="M27" s="16">
        <v>84.5</v>
      </c>
      <c r="N27" s="3">
        <v>1</v>
      </c>
      <c r="O27" s="12">
        <v>0.29166666666666669</v>
      </c>
      <c r="Q27" s="3" t="s">
        <v>14</v>
      </c>
      <c r="R27" s="3">
        <v>-0.19753309575353306</v>
      </c>
      <c r="S27">
        <f t="shared" si="1"/>
        <v>16</v>
      </c>
      <c r="T27" s="2">
        <v>15</v>
      </c>
      <c r="U27" s="3">
        <v>1</v>
      </c>
      <c r="V27" s="12">
        <v>0.70833333333333337</v>
      </c>
    </row>
    <row r="28" spans="1:22" x14ac:dyDescent="0.25">
      <c r="J28" s="43" t="s">
        <v>59</v>
      </c>
      <c r="K28" s="18">
        <v>-0.6306627796534261</v>
      </c>
      <c r="L28" s="15">
        <f t="shared" si="2"/>
        <v>86.5</v>
      </c>
      <c r="M28" s="16">
        <v>85.5</v>
      </c>
      <c r="N28" s="3">
        <v>1</v>
      </c>
      <c r="O28" s="12">
        <v>0.33333333333333331</v>
      </c>
      <c r="Q28" s="3" t="s">
        <v>15</v>
      </c>
      <c r="R28" s="3">
        <v>0.63066277965342599</v>
      </c>
      <c r="S28">
        <f t="shared" si="1"/>
        <v>17</v>
      </c>
      <c r="T28" s="2">
        <v>16</v>
      </c>
      <c r="U28" s="3">
        <v>1</v>
      </c>
      <c r="V28" s="12">
        <v>0.75</v>
      </c>
    </row>
    <row r="29" spans="1:22" x14ac:dyDescent="0.25">
      <c r="J29" s="43" t="s">
        <v>60</v>
      </c>
      <c r="K29" s="16">
        <v>14.5</v>
      </c>
      <c r="L29" s="15">
        <f t="shared" si="2"/>
        <v>87.5</v>
      </c>
      <c r="M29" s="16">
        <v>86.5</v>
      </c>
      <c r="N29" s="3">
        <v>5</v>
      </c>
      <c r="O29" s="12">
        <v>0.54166666666666663</v>
      </c>
      <c r="Q29" s="3" t="s">
        <v>16</v>
      </c>
      <c r="R29" s="3">
        <v>14.5</v>
      </c>
      <c r="S29">
        <f t="shared" si="1"/>
        <v>18</v>
      </c>
      <c r="T29" s="2">
        <v>17</v>
      </c>
      <c r="U29" s="3">
        <v>1</v>
      </c>
      <c r="V29" s="12">
        <v>0.79166666666666663</v>
      </c>
    </row>
    <row r="30" spans="1:22" x14ac:dyDescent="0.25">
      <c r="J30" s="43" t="s">
        <v>61</v>
      </c>
      <c r="K30" s="16">
        <v>77.5</v>
      </c>
      <c r="L30" s="15">
        <f t="shared" si="2"/>
        <v>88.5</v>
      </c>
      <c r="M30" s="16">
        <v>87.5</v>
      </c>
      <c r="N30" s="3">
        <v>0</v>
      </c>
      <c r="O30" s="12">
        <v>0.54166666666666663</v>
      </c>
      <c r="Q30" s="3" t="s">
        <v>17</v>
      </c>
      <c r="R30" s="3">
        <v>8</v>
      </c>
      <c r="S30">
        <f t="shared" si="1"/>
        <v>19</v>
      </c>
      <c r="T30" s="2">
        <v>18</v>
      </c>
      <c r="U30" s="3">
        <v>1</v>
      </c>
      <c r="V30" s="12">
        <v>0.83333333333333337</v>
      </c>
    </row>
    <row r="31" spans="1:22" x14ac:dyDescent="0.25">
      <c r="J31" s="3" t="s">
        <v>18</v>
      </c>
      <c r="K31" s="16">
        <v>92</v>
      </c>
      <c r="L31" s="15">
        <f t="shared" si="2"/>
        <v>89.5</v>
      </c>
      <c r="M31" s="16">
        <v>88.5</v>
      </c>
      <c r="N31" s="3">
        <v>7</v>
      </c>
      <c r="O31" s="12">
        <v>0.83333333333333337</v>
      </c>
      <c r="Q31" s="3" t="s">
        <v>18</v>
      </c>
      <c r="R31" s="3">
        <v>22.5</v>
      </c>
      <c r="S31">
        <f t="shared" si="1"/>
        <v>20</v>
      </c>
      <c r="T31" s="2">
        <v>19</v>
      </c>
      <c r="U31" s="3">
        <v>1</v>
      </c>
      <c r="V31" s="12">
        <v>0.875</v>
      </c>
    </row>
    <row r="32" spans="1:22" x14ac:dyDescent="0.25">
      <c r="J32" s="43" t="s">
        <v>62</v>
      </c>
      <c r="K32" s="16">
        <v>2059.5</v>
      </c>
      <c r="L32" s="15">
        <f t="shared" si="2"/>
        <v>90.5</v>
      </c>
      <c r="M32" s="16">
        <v>89.5</v>
      </c>
      <c r="N32" s="3">
        <v>1</v>
      </c>
      <c r="O32" s="12">
        <v>0.875</v>
      </c>
      <c r="Q32" s="3" t="s">
        <v>19</v>
      </c>
      <c r="R32" s="3">
        <v>340.5</v>
      </c>
      <c r="S32">
        <f t="shared" si="1"/>
        <v>21</v>
      </c>
      <c r="T32" s="2">
        <v>20</v>
      </c>
      <c r="U32" s="3">
        <v>0</v>
      </c>
      <c r="V32" s="12">
        <v>0.875</v>
      </c>
    </row>
    <row r="33" spans="10:22" ht="15.75" thickBot="1" x14ac:dyDescent="0.3">
      <c r="J33" s="44" t="s">
        <v>63</v>
      </c>
      <c r="K33" s="21">
        <v>24</v>
      </c>
      <c r="L33" s="15">
        <f t="shared" si="2"/>
        <v>91.5</v>
      </c>
      <c r="M33" s="16">
        <v>90.5</v>
      </c>
      <c r="N33" s="3">
        <v>0</v>
      </c>
      <c r="O33" s="12">
        <v>0.875</v>
      </c>
      <c r="Q33" s="3" t="s">
        <v>20</v>
      </c>
      <c r="R33" s="3">
        <v>24</v>
      </c>
      <c r="S33">
        <f t="shared" si="1"/>
        <v>22</v>
      </c>
      <c r="T33" s="2">
        <v>21</v>
      </c>
      <c r="U33" s="3">
        <v>2</v>
      </c>
      <c r="V33" s="12">
        <v>0.95833333333333337</v>
      </c>
    </row>
    <row r="34" spans="10:22" ht="15.75" thickBot="1" x14ac:dyDescent="0.3">
      <c r="J34" s="4" t="s">
        <v>31</v>
      </c>
      <c r="K34" s="20">
        <v>1.6411107490838828</v>
      </c>
      <c r="L34" s="15">
        <f t="shared" si="2"/>
        <v>92.5</v>
      </c>
      <c r="M34" s="16">
        <v>91.5</v>
      </c>
      <c r="N34" s="3">
        <v>2</v>
      </c>
      <c r="O34" s="12">
        <v>0.95833333333333337</v>
      </c>
      <c r="Q34" s="4" t="s">
        <v>31</v>
      </c>
      <c r="R34" s="4">
        <v>1.6411107490838828</v>
      </c>
      <c r="S34">
        <f t="shared" si="1"/>
        <v>23</v>
      </c>
      <c r="T34" s="2">
        <v>22</v>
      </c>
      <c r="U34" s="3">
        <v>0</v>
      </c>
      <c r="V34" s="12">
        <v>0.95833333333333337</v>
      </c>
    </row>
    <row r="35" spans="10:22" x14ac:dyDescent="0.25">
      <c r="L35" s="15"/>
      <c r="M35" s="16">
        <v>92.5</v>
      </c>
      <c r="N35" s="3">
        <v>1</v>
      </c>
      <c r="O35" s="12">
        <v>1</v>
      </c>
      <c r="T35" s="2">
        <v>23</v>
      </c>
      <c r="U35" s="3">
        <v>1</v>
      </c>
      <c r="V35" s="12">
        <v>1</v>
      </c>
    </row>
    <row r="36" spans="10:22" ht="15.75" thickBot="1" x14ac:dyDescent="0.3">
      <c r="L36" s="15"/>
      <c r="M36" s="4" t="s">
        <v>5</v>
      </c>
      <c r="N36" s="4">
        <v>0</v>
      </c>
      <c r="O36" s="13">
        <v>1</v>
      </c>
      <c r="T36" s="4" t="s">
        <v>5</v>
      </c>
      <c r="U36" s="4">
        <v>0</v>
      </c>
      <c r="V36" s="13">
        <v>1</v>
      </c>
    </row>
    <row r="37" spans="10:22" x14ac:dyDescent="0.25">
      <c r="L37" s="15"/>
    </row>
  </sheetData>
  <sortState ref="T20:T35">
    <sortCondition ref="T20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3" sqref="I3"/>
    </sheetView>
  </sheetViews>
  <sheetFormatPr defaultRowHeight="15" x14ac:dyDescent="0.25"/>
  <cols>
    <col min="1" max="1" width="18.125" customWidth="1"/>
    <col min="3" max="3" width="14.75" customWidth="1"/>
    <col min="10" max="10" width="9.125" customWidth="1"/>
  </cols>
  <sheetData>
    <row r="1" spans="1:10" x14ac:dyDescent="0.25">
      <c r="A1" s="10" t="s">
        <v>7</v>
      </c>
      <c r="B1" s="10"/>
      <c r="C1" s="10" t="s">
        <v>48</v>
      </c>
      <c r="D1" s="10"/>
      <c r="E1" s="10" t="s">
        <v>7</v>
      </c>
      <c r="F1" s="10"/>
    </row>
    <row r="2" spans="1:10" ht="15.75" thickBot="1" x14ac:dyDescent="0.3">
      <c r="A2" s="3"/>
      <c r="B2" s="3"/>
      <c r="C2" s="3"/>
      <c r="D2" s="3"/>
      <c r="E2" s="3"/>
      <c r="F2" s="3"/>
    </row>
    <row r="3" spans="1:10" x14ac:dyDescent="0.25">
      <c r="A3" s="43" t="s">
        <v>52</v>
      </c>
      <c r="B3" s="31">
        <v>4.7092592592592588</v>
      </c>
      <c r="C3" s="43" t="s">
        <v>52</v>
      </c>
      <c r="D3" s="31">
        <v>4.7666666666666657</v>
      </c>
      <c r="E3" s="43" t="s">
        <v>52</v>
      </c>
      <c r="F3" s="31">
        <v>4.617647058823529</v>
      </c>
      <c r="H3" s="6" t="s">
        <v>4</v>
      </c>
      <c r="I3" s="6" t="s">
        <v>64</v>
      </c>
      <c r="J3" s="6" t="s">
        <v>23</v>
      </c>
    </row>
    <row r="4" spans="1:10" x14ac:dyDescent="0.25">
      <c r="A4" s="43" t="s">
        <v>53</v>
      </c>
      <c r="B4" s="31">
        <v>0.16838254088089064</v>
      </c>
      <c r="C4" s="43" t="s">
        <v>53</v>
      </c>
      <c r="D4" s="16">
        <v>0.18868803513517987</v>
      </c>
      <c r="E4" s="43" t="s">
        <v>53</v>
      </c>
      <c r="F4" s="31">
        <v>0.36261258840993976</v>
      </c>
      <c r="H4" s="2">
        <v>1</v>
      </c>
      <c r="I4" s="3">
        <v>0</v>
      </c>
      <c r="J4" s="29">
        <v>0</v>
      </c>
    </row>
    <row r="5" spans="1:10" x14ac:dyDescent="0.25">
      <c r="A5" s="43" t="s">
        <v>54</v>
      </c>
      <c r="B5" s="31">
        <v>4.5999999999999996</v>
      </c>
      <c r="C5" s="43" t="s">
        <v>54</v>
      </c>
      <c r="D5" s="31">
        <v>4.6500000000000004</v>
      </c>
      <c r="E5" s="43" t="s">
        <v>54</v>
      </c>
      <c r="F5" s="31">
        <v>4.5</v>
      </c>
      <c r="H5" s="2">
        <v>2</v>
      </c>
      <c r="I5" s="3">
        <v>2</v>
      </c>
      <c r="J5" s="29">
        <v>3.7037037037037035E-2</v>
      </c>
    </row>
    <row r="6" spans="1:10" x14ac:dyDescent="0.25">
      <c r="A6" s="43" t="s">
        <v>55</v>
      </c>
      <c r="B6" s="31">
        <v>4.5999999999999996</v>
      </c>
      <c r="C6" s="43" t="s">
        <v>55</v>
      </c>
      <c r="D6" s="31">
        <v>4.5999999999999996</v>
      </c>
      <c r="E6" s="43" t="s">
        <v>55</v>
      </c>
      <c r="F6" s="31">
        <v>5.5</v>
      </c>
      <c r="H6" s="2">
        <v>3</v>
      </c>
      <c r="I6" s="3">
        <v>4</v>
      </c>
      <c r="J6" s="29">
        <v>0.1111111111111111</v>
      </c>
    </row>
    <row r="7" spans="1:10" x14ac:dyDescent="0.25">
      <c r="A7" s="43" t="s">
        <v>56</v>
      </c>
      <c r="B7" s="31">
        <v>1.2373539202545323</v>
      </c>
      <c r="C7" s="43" t="s">
        <v>56</v>
      </c>
      <c r="D7" s="31">
        <v>1.1321282108110793</v>
      </c>
      <c r="E7" s="43" t="s">
        <v>56</v>
      </c>
      <c r="F7" s="31">
        <v>1.4950900031928038</v>
      </c>
      <c r="H7" s="2">
        <v>4</v>
      </c>
      <c r="I7" s="3">
        <v>10</v>
      </c>
      <c r="J7" s="29">
        <v>0.29629629629629628</v>
      </c>
    </row>
    <row r="8" spans="1:10" x14ac:dyDescent="0.25">
      <c r="A8" s="43" t="s">
        <v>57</v>
      </c>
      <c r="B8" s="31">
        <v>1.5310447239692595</v>
      </c>
      <c r="C8" s="43" t="s">
        <v>57</v>
      </c>
      <c r="D8" s="31">
        <v>1.2817142857142958</v>
      </c>
      <c r="E8" s="43" t="s">
        <v>57</v>
      </c>
      <c r="F8" s="31">
        <v>2.235294117647058</v>
      </c>
      <c r="H8" s="2">
        <v>5</v>
      </c>
      <c r="I8" s="3">
        <v>18</v>
      </c>
      <c r="J8" s="29">
        <v>0.62962962962962965</v>
      </c>
    </row>
    <row r="9" spans="1:10" x14ac:dyDescent="0.25">
      <c r="A9" s="43" t="s">
        <v>58</v>
      </c>
      <c r="B9" s="31">
        <v>-0.1235643933044317</v>
      </c>
      <c r="C9" s="43" t="s">
        <v>58</v>
      </c>
      <c r="D9" s="16">
        <v>7.692976018482689E-2</v>
      </c>
      <c r="E9" s="43" t="s">
        <v>58</v>
      </c>
      <c r="F9" s="31">
        <v>-0.53374121982588285</v>
      </c>
      <c r="H9" s="2">
        <v>6</v>
      </c>
      <c r="I9" s="3">
        <v>14</v>
      </c>
      <c r="J9" s="29">
        <v>0.88888888888888884</v>
      </c>
    </row>
    <row r="10" spans="1:10" x14ac:dyDescent="0.25">
      <c r="A10" s="43" t="s">
        <v>59</v>
      </c>
      <c r="B10" s="31">
        <v>-0.36581078511427639</v>
      </c>
      <c r="C10" s="43" t="s">
        <v>59</v>
      </c>
      <c r="D10" s="16">
        <v>-0.343508950667618</v>
      </c>
      <c r="E10" s="43" t="s">
        <v>59</v>
      </c>
      <c r="F10" s="31">
        <v>-0.35290957589215083</v>
      </c>
      <c r="H10" s="2">
        <v>7</v>
      </c>
      <c r="I10" s="3">
        <v>6</v>
      </c>
      <c r="J10" s="29">
        <v>1</v>
      </c>
    </row>
    <row r="11" spans="1:10" ht="15.75" thickBot="1" x14ac:dyDescent="0.3">
      <c r="A11" s="43" t="s">
        <v>60</v>
      </c>
      <c r="B11" s="31">
        <v>5.5</v>
      </c>
      <c r="C11" s="43" t="s">
        <v>60</v>
      </c>
      <c r="D11" s="3">
        <v>5</v>
      </c>
      <c r="E11" s="43" t="s">
        <v>60</v>
      </c>
      <c r="F11" s="31">
        <v>5.5</v>
      </c>
      <c r="H11" s="4" t="s">
        <v>5</v>
      </c>
      <c r="I11" s="4">
        <v>0</v>
      </c>
      <c r="J11" s="30">
        <v>1</v>
      </c>
    </row>
    <row r="12" spans="1:10" x14ac:dyDescent="0.25">
      <c r="A12" s="43" t="s">
        <v>61</v>
      </c>
      <c r="B12" s="31">
        <v>1.5</v>
      </c>
      <c r="C12" s="43" t="s">
        <v>61</v>
      </c>
      <c r="D12" s="3">
        <v>1.8</v>
      </c>
      <c r="E12" s="43" t="s">
        <v>61</v>
      </c>
      <c r="F12" s="31">
        <v>1.5</v>
      </c>
      <c r="G12">
        <v>1</v>
      </c>
      <c r="H12" s="6" t="s">
        <v>4</v>
      </c>
      <c r="I12" s="6" t="s">
        <v>64</v>
      </c>
      <c r="J12" s="6" t="s">
        <v>23</v>
      </c>
    </row>
    <row r="13" spans="1:10" x14ac:dyDescent="0.25">
      <c r="A13" s="3" t="s">
        <v>18</v>
      </c>
      <c r="B13" s="31">
        <v>7</v>
      </c>
      <c r="C13" s="3" t="s">
        <v>18</v>
      </c>
      <c r="D13" s="3">
        <v>6.8</v>
      </c>
      <c r="E13" s="3" t="s">
        <v>18</v>
      </c>
      <c r="F13" s="31">
        <v>7</v>
      </c>
      <c r="G13">
        <f t="shared" ref="G13:G18" si="0">G12+1</f>
        <v>2</v>
      </c>
      <c r="H13" s="2">
        <v>1</v>
      </c>
      <c r="I13" s="3">
        <v>0</v>
      </c>
      <c r="J13" s="29">
        <v>0</v>
      </c>
    </row>
    <row r="14" spans="1:10" x14ac:dyDescent="0.25">
      <c r="A14" s="43" t="s">
        <v>62</v>
      </c>
      <c r="B14" s="31">
        <v>254.29999999999995</v>
      </c>
      <c r="C14" s="43" t="s">
        <v>62</v>
      </c>
      <c r="D14" s="3">
        <v>171.59999999999997</v>
      </c>
      <c r="E14" s="43" t="s">
        <v>62</v>
      </c>
      <c r="F14" s="31">
        <v>78.5</v>
      </c>
      <c r="G14">
        <f t="shared" si="0"/>
        <v>3</v>
      </c>
      <c r="H14" s="2">
        <v>2</v>
      </c>
      <c r="I14" s="3">
        <v>1</v>
      </c>
      <c r="J14" s="29">
        <v>2.7027027027027029E-2</v>
      </c>
    </row>
    <row r="15" spans="1:10" ht="15.75" thickBot="1" x14ac:dyDescent="0.3">
      <c r="A15" s="44" t="s">
        <v>63</v>
      </c>
      <c r="B15" s="36">
        <v>54</v>
      </c>
      <c r="C15" s="44" t="s">
        <v>63</v>
      </c>
      <c r="D15" s="3">
        <v>36</v>
      </c>
      <c r="E15" s="44" t="s">
        <v>63</v>
      </c>
      <c r="F15" s="36">
        <v>17</v>
      </c>
      <c r="G15">
        <f t="shared" si="0"/>
        <v>4</v>
      </c>
      <c r="H15" s="2">
        <v>3</v>
      </c>
      <c r="I15" s="3">
        <v>1</v>
      </c>
      <c r="J15" s="29">
        <v>5.4054054054054057E-2</v>
      </c>
    </row>
    <row r="16" spans="1:10" x14ac:dyDescent="0.25">
      <c r="G16">
        <f t="shared" si="0"/>
        <v>5</v>
      </c>
      <c r="H16" s="2">
        <v>4</v>
      </c>
      <c r="I16" s="3">
        <v>7</v>
      </c>
      <c r="J16" s="29">
        <v>0.24324324324324326</v>
      </c>
    </row>
    <row r="17" spans="1:10" x14ac:dyDescent="0.25">
      <c r="G17">
        <f t="shared" si="0"/>
        <v>6</v>
      </c>
      <c r="H17" s="2">
        <v>5</v>
      </c>
      <c r="I17" s="3">
        <v>16</v>
      </c>
      <c r="J17" s="29">
        <v>0.67567567567567566</v>
      </c>
    </row>
    <row r="18" spans="1:10" x14ac:dyDescent="0.25">
      <c r="G18">
        <f t="shared" si="0"/>
        <v>7</v>
      </c>
      <c r="H18" s="2">
        <v>6</v>
      </c>
      <c r="I18" s="3">
        <v>8</v>
      </c>
      <c r="J18" s="29">
        <v>0.89189189189189189</v>
      </c>
    </row>
    <row r="19" spans="1:10" x14ac:dyDescent="0.25">
      <c r="H19" s="2">
        <v>7</v>
      </c>
      <c r="I19" s="3">
        <v>4</v>
      </c>
      <c r="J19" s="29">
        <v>1</v>
      </c>
    </row>
    <row r="21" spans="1:10" x14ac:dyDescent="0.25">
      <c r="D21" s="9"/>
      <c r="E21" s="9"/>
      <c r="F21" s="9"/>
      <c r="G21" s="9"/>
      <c r="H21" s="9"/>
    </row>
    <row r="22" spans="1:10" ht="15.75" thickBot="1" x14ac:dyDescent="0.3">
      <c r="D22" s="9"/>
      <c r="E22" s="9"/>
      <c r="F22" s="9"/>
      <c r="G22" s="9"/>
      <c r="H22" s="9"/>
    </row>
    <row r="23" spans="1:10" x14ac:dyDescent="0.25">
      <c r="D23" s="9"/>
      <c r="E23" s="9"/>
      <c r="F23" s="9"/>
      <c r="G23" s="34">
        <v>3</v>
      </c>
      <c r="H23" s="11" t="s">
        <v>4</v>
      </c>
      <c r="I23" s="6" t="s">
        <v>64</v>
      </c>
      <c r="J23" s="6" t="s">
        <v>23</v>
      </c>
    </row>
    <row r="24" spans="1:10" x14ac:dyDescent="0.25">
      <c r="D24" s="9"/>
      <c r="E24" s="9"/>
      <c r="F24" s="9"/>
      <c r="G24" s="9">
        <f>G23+1</f>
        <v>4</v>
      </c>
      <c r="H24" s="2">
        <v>3</v>
      </c>
      <c r="I24" s="3">
        <v>4</v>
      </c>
      <c r="J24" s="29">
        <v>0.23529411764705882</v>
      </c>
    </row>
    <row r="25" spans="1:10" x14ac:dyDescent="0.25">
      <c r="D25" s="9"/>
      <c r="E25" s="3"/>
      <c r="F25" s="3"/>
      <c r="G25" s="9">
        <f>G24+1</f>
        <v>5</v>
      </c>
      <c r="H25" s="2">
        <v>4</v>
      </c>
      <c r="I25" s="3">
        <v>3</v>
      </c>
      <c r="J25" s="29">
        <v>0.41176470588235292</v>
      </c>
    </row>
    <row r="26" spans="1:10" x14ac:dyDescent="0.25">
      <c r="D26" s="9"/>
      <c r="E26" s="9"/>
      <c r="F26" s="9"/>
      <c r="G26" s="9">
        <f>G25+1</f>
        <v>6</v>
      </c>
      <c r="H26" s="2">
        <v>5</v>
      </c>
      <c r="I26" s="3">
        <v>2</v>
      </c>
      <c r="J26" s="29">
        <v>0.52941176470588236</v>
      </c>
    </row>
    <row r="27" spans="1:10" x14ac:dyDescent="0.25">
      <c r="D27" s="9"/>
      <c r="E27" s="9"/>
      <c r="F27" s="9"/>
      <c r="G27" s="9">
        <f>G26+1</f>
        <v>7</v>
      </c>
      <c r="H27" s="2">
        <v>6</v>
      </c>
      <c r="I27" s="3">
        <v>6</v>
      </c>
      <c r="J27" s="29">
        <v>0.88235294117647056</v>
      </c>
    </row>
    <row r="28" spans="1:10" x14ac:dyDescent="0.25">
      <c r="D28" s="9"/>
      <c r="E28" s="9"/>
      <c r="F28" s="9"/>
      <c r="G28" s="9"/>
      <c r="H28" s="2">
        <v>7</v>
      </c>
      <c r="I28" s="3">
        <v>2</v>
      </c>
      <c r="J28" s="29">
        <v>1</v>
      </c>
    </row>
    <row r="29" spans="1:10" x14ac:dyDescent="0.25">
      <c r="D29" s="9"/>
      <c r="E29" s="9"/>
      <c r="F29" s="9"/>
      <c r="G29" s="9"/>
      <c r="H29" s="9"/>
    </row>
    <row r="30" spans="1:10" x14ac:dyDescent="0.25">
      <c r="D30" s="9"/>
      <c r="E30" s="9"/>
      <c r="F30" s="9"/>
      <c r="G30" s="9"/>
      <c r="H30" s="9"/>
    </row>
    <row r="31" spans="1:10" x14ac:dyDescent="0.25">
      <c r="A31" s="3"/>
      <c r="B31" s="3"/>
      <c r="D31" s="9"/>
      <c r="E31" s="9"/>
      <c r="F31" s="9"/>
      <c r="G31" s="9"/>
      <c r="H31" s="9"/>
    </row>
    <row r="32" spans="1:10" x14ac:dyDescent="0.25">
      <c r="D32" s="9"/>
      <c r="E32" s="9"/>
      <c r="F32" s="9"/>
      <c r="G32" s="9"/>
      <c r="H32" s="9"/>
    </row>
    <row r="33" spans="4:8" x14ac:dyDescent="0.25">
      <c r="D33" s="9"/>
      <c r="E33" s="9"/>
      <c r="F33" s="9"/>
      <c r="G33" s="9"/>
      <c r="H33" s="9"/>
    </row>
    <row r="34" spans="4:8" x14ac:dyDescent="0.25">
      <c r="D34" s="9"/>
      <c r="E34" s="3"/>
      <c r="F34" s="3"/>
      <c r="G34" s="29"/>
      <c r="H34" s="9"/>
    </row>
    <row r="35" spans="4:8" x14ac:dyDescent="0.25">
      <c r="D35" s="9"/>
      <c r="E35" s="9"/>
      <c r="F35" s="9"/>
      <c r="G35" s="9"/>
      <c r="H35" s="9"/>
    </row>
    <row r="36" spans="4:8" x14ac:dyDescent="0.25">
      <c r="D36" s="9"/>
      <c r="E36" s="9"/>
      <c r="F36" s="9"/>
      <c r="G36" s="9"/>
      <c r="H36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" zoomScale="68" zoomScaleNormal="68" workbookViewId="0">
      <selection activeCell="E3" sqref="E3:E15"/>
    </sheetView>
  </sheetViews>
  <sheetFormatPr defaultRowHeight="15" x14ac:dyDescent="0.25"/>
  <cols>
    <col min="1" max="1" width="12.875" customWidth="1"/>
    <col min="2" max="2" width="6.625" customWidth="1"/>
    <col min="4" max="4" width="6.625" customWidth="1"/>
    <col min="6" max="6" width="6.375" customWidth="1"/>
    <col min="7" max="7" width="5.875" customWidth="1"/>
  </cols>
  <sheetData>
    <row r="1" spans="1:10" ht="15.75" thickBot="1" x14ac:dyDescent="0.3">
      <c r="A1" s="10" t="s">
        <v>49</v>
      </c>
      <c r="B1" s="10"/>
      <c r="C1" s="10" t="s">
        <v>50</v>
      </c>
      <c r="D1" s="10"/>
      <c r="E1" s="10" t="s">
        <v>51</v>
      </c>
      <c r="F1" s="10"/>
    </row>
    <row r="2" spans="1:10" x14ac:dyDescent="0.25">
      <c r="A2" s="3"/>
      <c r="B2" s="3"/>
      <c r="C2" s="3"/>
      <c r="D2" s="3"/>
      <c r="E2" s="3"/>
      <c r="F2" s="3"/>
      <c r="H2" s="6" t="s">
        <v>4</v>
      </c>
      <c r="I2" s="6" t="s">
        <v>6</v>
      </c>
      <c r="J2" s="6" t="s">
        <v>23</v>
      </c>
    </row>
    <row r="3" spans="1:10" x14ac:dyDescent="0.25">
      <c r="A3" s="43" t="s">
        <v>52</v>
      </c>
      <c r="B3" s="3">
        <v>19</v>
      </c>
      <c r="C3" s="43" t="s">
        <v>52</v>
      </c>
      <c r="D3" s="31">
        <v>20.054054054054053</v>
      </c>
      <c r="E3" s="43" t="s">
        <v>52</v>
      </c>
      <c r="F3" s="31">
        <v>16.705882352941178</v>
      </c>
      <c r="H3" s="2">
        <v>12</v>
      </c>
      <c r="I3" s="3">
        <v>2</v>
      </c>
      <c r="J3" s="29">
        <v>3.7037037037037035E-2</v>
      </c>
    </row>
    <row r="4" spans="1:10" x14ac:dyDescent="0.25">
      <c r="A4" s="43" t="s">
        <v>53</v>
      </c>
      <c r="B4" s="16">
        <v>0.59199174640590924</v>
      </c>
      <c r="C4" s="43" t="s">
        <v>53</v>
      </c>
      <c r="D4" s="31">
        <v>0.63812312294647167</v>
      </c>
      <c r="E4" s="43" t="s">
        <v>53</v>
      </c>
      <c r="F4" s="31">
        <v>1.1015186905384484</v>
      </c>
      <c r="H4" s="2">
        <v>14</v>
      </c>
      <c r="I4" s="3">
        <v>5</v>
      </c>
      <c r="J4" s="29">
        <v>0.12962962962962962</v>
      </c>
    </row>
    <row r="5" spans="1:10" x14ac:dyDescent="0.25">
      <c r="A5" s="43" t="s">
        <v>54</v>
      </c>
      <c r="B5" s="31">
        <v>18.75</v>
      </c>
      <c r="C5" s="43" t="s">
        <v>54</v>
      </c>
      <c r="D5" s="31">
        <v>19.5</v>
      </c>
      <c r="E5" s="43" t="s">
        <v>54</v>
      </c>
      <c r="F5" s="31">
        <v>16</v>
      </c>
      <c r="H5" s="2">
        <v>16</v>
      </c>
      <c r="I5" s="3">
        <v>7</v>
      </c>
      <c r="J5" s="29">
        <v>0.25925925925925924</v>
      </c>
    </row>
    <row r="6" spans="1:10" x14ac:dyDescent="0.25">
      <c r="A6" s="43" t="s">
        <v>55</v>
      </c>
      <c r="B6" s="3">
        <v>20.5</v>
      </c>
      <c r="C6" s="43" t="s">
        <v>55</v>
      </c>
      <c r="D6" s="31">
        <v>20.5</v>
      </c>
      <c r="E6" s="43" t="s">
        <v>55</v>
      </c>
      <c r="F6" s="31">
        <v>13.5</v>
      </c>
      <c r="H6" s="2">
        <v>18</v>
      </c>
      <c r="I6" s="3">
        <v>11</v>
      </c>
      <c r="J6" s="29">
        <v>0.46296296296296297</v>
      </c>
    </row>
    <row r="7" spans="1:10" x14ac:dyDescent="0.25">
      <c r="A7" s="43" t="s">
        <v>56</v>
      </c>
      <c r="B7" s="31">
        <v>4.3502331319007252</v>
      </c>
      <c r="C7" s="43" t="s">
        <v>56</v>
      </c>
      <c r="D7" s="31">
        <v>3.8815514219756815</v>
      </c>
      <c r="E7" s="43" t="s">
        <v>56</v>
      </c>
      <c r="F7" s="31">
        <v>4.5416779096820754</v>
      </c>
      <c r="H7" s="2">
        <v>20</v>
      </c>
      <c r="I7" s="3">
        <v>9</v>
      </c>
      <c r="J7" s="29">
        <v>0.62962962962962965</v>
      </c>
    </row>
    <row r="8" spans="1:10" x14ac:dyDescent="0.25">
      <c r="A8" s="43" t="s">
        <v>57</v>
      </c>
      <c r="B8" s="31">
        <v>18.924528301886792</v>
      </c>
      <c r="C8" s="43" t="s">
        <v>57</v>
      </c>
      <c r="D8" s="31">
        <v>15.066441441441434</v>
      </c>
      <c r="E8" s="43" t="s">
        <v>57</v>
      </c>
      <c r="F8" s="31">
        <v>20.626838235294144</v>
      </c>
      <c r="H8" s="2">
        <v>22</v>
      </c>
      <c r="I8" s="3">
        <v>9</v>
      </c>
      <c r="J8" s="29">
        <v>0.79629629629629628</v>
      </c>
    </row>
    <row r="9" spans="1:10" x14ac:dyDescent="0.25">
      <c r="A9" s="43" t="s">
        <v>58</v>
      </c>
      <c r="B9" s="16">
        <v>-0.18793468070724995</v>
      </c>
      <c r="C9" s="43" t="s">
        <v>58</v>
      </c>
      <c r="D9" s="31">
        <v>-6.7736793556189223E-2</v>
      </c>
      <c r="E9" s="43" t="s">
        <v>58</v>
      </c>
      <c r="F9" s="31">
        <v>1.0107902377864808</v>
      </c>
      <c r="H9" s="2">
        <v>24</v>
      </c>
      <c r="I9" s="3">
        <v>4</v>
      </c>
      <c r="J9" s="29">
        <v>0.87037037037037035</v>
      </c>
    </row>
    <row r="10" spans="1:10" x14ac:dyDescent="0.25">
      <c r="A10" s="43" t="s">
        <v>59</v>
      </c>
      <c r="B10" s="16">
        <v>0.52407599324403353</v>
      </c>
      <c r="C10" s="43" t="s">
        <v>59</v>
      </c>
      <c r="D10" s="31">
        <v>0.71153597479229158</v>
      </c>
      <c r="E10" s="43" t="s">
        <v>59</v>
      </c>
      <c r="F10" s="31">
        <v>1.136545058275686</v>
      </c>
      <c r="H10" s="2">
        <v>26</v>
      </c>
      <c r="I10" s="3">
        <v>3</v>
      </c>
      <c r="J10" s="29">
        <v>0.92592592592592593</v>
      </c>
    </row>
    <row r="11" spans="1:10" x14ac:dyDescent="0.25">
      <c r="A11" s="43" t="s">
        <v>60</v>
      </c>
      <c r="B11" s="3">
        <v>17.5</v>
      </c>
      <c r="C11" s="43" t="s">
        <v>60</v>
      </c>
      <c r="D11" s="31">
        <v>15</v>
      </c>
      <c r="E11" s="43" t="s">
        <v>60</v>
      </c>
      <c r="F11" s="31">
        <v>16.5</v>
      </c>
      <c r="H11" s="2">
        <v>28</v>
      </c>
      <c r="I11" s="3">
        <v>2</v>
      </c>
      <c r="J11" s="29">
        <v>0.96296296296296291</v>
      </c>
    </row>
    <row r="12" spans="1:10" x14ac:dyDescent="0.25">
      <c r="A12" s="43" t="s">
        <v>61</v>
      </c>
      <c r="B12" s="3">
        <v>11.5</v>
      </c>
      <c r="C12" s="43" t="s">
        <v>61</v>
      </c>
      <c r="D12" s="21">
        <v>14</v>
      </c>
      <c r="E12" s="43" t="s">
        <v>61</v>
      </c>
      <c r="F12" s="31">
        <v>11.5</v>
      </c>
      <c r="H12" s="2">
        <v>30</v>
      </c>
      <c r="I12" s="3">
        <v>2</v>
      </c>
      <c r="J12" s="29">
        <v>1</v>
      </c>
    </row>
    <row r="13" spans="1:10" x14ac:dyDescent="0.25">
      <c r="A13" s="3" t="s">
        <v>18</v>
      </c>
      <c r="B13" s="3">
        <v>29</v>
      </c>
      <c r="C13" s="3" t="s">
        <v>18</v>
      </c>
      <c r="D13" s="21">
        <v>29</v>
      </c>
      <c r="E13" s="3" t="s">
        <v>18</v>
      </c>
      <c r="F13" s="31">
        <v>28</v>
      </c>
    </row>
    <row r="14" spans="1:10" ht="15.75" thickBot="1" x14ac:dyDescent="0.3">
      <c r="A14" s="43" t="s">
        <v>62</v>
      </c>
      <c r="B14" s="3">
        <v>1026</v>
      </c>
      <c r="C14" s="43" t="s">
        <v>62</v>
      </c>
      <c r="D14" s="31">
        <v>742</v>
      </c>
      <c r="E14" s="43" t="s">
        <v>62</v>
      </c>
      <c r="F14" s="31">
        <v>284</v>
      </c>
      <c r="G14" s="33">
        <v>14</v>
      </c>
    </row>
    <row r="15" spans="1:10" ht="15.75" thickBot="1" x14ac:dyDescent="0.3">
      <c r="A15" s="44" t="s">
        <v>63</v>
      </c>
      <c r="B15" s="4">
        <v>54</v>
      </c>
      <c r="C15" s="44" t="s">
        <v>63</v>
      </c>
      <c r="D15" s="36">
        <v>37</v>
      </c>
      <c r="E15" s="44" t="s">
        <v>63</v>
      </c>
      <c r="F15" s="36">
        <v>17</v>
      </c>
      <c r="G15">
        <f t="shared" ref="G15:G22" si="0">G14+2</f>
        <v>16</v>
      </c>
      <c r="H15" s="6" t="s">
        <v>4</v>
      </c>
      <c r="I15" s="6" t="s">
        <v>6</v>
      </c>
      <c r="J15" s="6" t="s">
        <v>23</v>
      </c>
    </row>
    <row r="16" spans="1:10" ht="15.75" thickBot="1" x14ac:dyDescent="0.3">
      <c r="G16">
        <f t="shared" si="0"/>
        <v>18</v>
      </c>
      <c r="H16" s="2">
        <v>14</v>
      </c>
      <c r="I16" s="3">
        <v>1</v>
      </c>
      <c r="J16" s="29">
        <v>2.7027027027027029E-2</v>
      </c>
    </row>
    <row r="17" spans="1:10" x14ac:dyDescent="0.25">
      <c r="A17" s="34">
        <v>11.5</v>
      </c>
      <c r="B17" s="6" t="s">
        <v>4</v>
      </c>
      <c r="C17" s="6" t="s">
        <v>6</v>
      </c>
      <c r="D17" s="6" t="s">
        <v>23</v>
      </c>
      <c r="G17">
        <f t="shared" si="0"/>
        <v>20</v>
      </c>
      <c r="H17" s="2">
        <v>16</v>
      </c>
      <c r="I17" s="3">
        <v>4</v>
      </c>
      <c r="J17" s="29">
        <v>0.13513513513513514</v>
      </c>
    </row>
    <row r="18" spans="1:10" x14ac:dyDescent="0.25">
      <c r="A18">
        <f t="shared" ref="A18:A25" si="1">A17+2</f>
        <v>13.5</v>
      </c>
      <c r="B18" s="2">
        <v>12</v>
      </c>
      <c r="C18" s="3">
        <v>2</v>
      </c>
      <c r="D18" s="29">
        <v>0.11764705882352941</v>
      </c>
      <c r="G18">
        <f t="shared" si="0"/>
        <v>22</v>
      </c>
      <c r="H18" s="2">
        <v>18</v>
      </c>
      <c r="I18" s="3">
        <v>8</v>
      </c>
      <c r="J18" s="29">
        <v>0.35135135135135137</v>
      </c>
    </row>
    <row r="19" spans="1:10" x14ac:dyDescent="0.25">
      <c r="A19">
        <f t="shared" si="1"/>
        <v>15.5</v>
      </c>
      <c r="B19" s="2">
        <v>14</v>
      </c>
      <c r="C19" s="3">
        <v>4</v>
      </c>
      <c r="D19" s="29">
        <v>0.35294117647058826</v>
      </c>
      <c r="G19">
        <f t="shared" si="0"/>
        <v>24</v>
      </c>
      <c r="H19" s="2">
        <v>20</v>
      </c>
      <c r="I19" s="3">
        <v>8</v>
      </c>
      <c r="J19" s="29">
        <v>0.56756756756756754</v>
      </c>
    </row>
    <row r="20" spans="1:10" x14ac:dyDescent="0.25">
      <c r="A20">
        <f t="shared" si="1"/>
        <v>17.5</v>
      </c>
      <c r="B20" s="2">
        <v>16</v>
      </c>
      <c r="C20" s="3">
        <v>3</v>
      </c>
      <c r="D20" s="29">
        <v>0.52941176470588236</v>
      </c>
      <c r="G20">
        <f t="shared" si="0"/>
        <v>26</v>
      </c>
      <c r="H20" s="2">
        <v>22</v>
      </c>
      <c r="I20" s="3">
        <v>7</v>
      </c>
      <c r="J20" s="29">
        <v>0.7567567567567568</v>
      </c>
    </row>
    <row r="21" spans="1:10" x14ac:dyDescent="0.25">
      <c r="A21">
        <f t="shared" si="1"/>
        <v>19.5</v>
      </c>
      <c r="B21" s="2">
        <v>18</v>
      </c>
      <c r="C21" s="3">
        <v>3</v>
      </c>
      <c r="D21" s="29">
        <v>0.70588235294117652</v>
      </c>
      <c r="G21">
        <f t="shared" si="0"/>
        <v>28</v>
      </c>
      <c r="H21" s="2">
        <v>24</v>
      </c>
      <c r="I21" s="3">
        <v>3</v>
      </c>
      <c r="J21" s="29">
        <v>0.83783783783783783</v>
      </c>
    </row>
    <row r="22" spans="1:10" x14ac:dyDescent="0.25">
      <c r="A22">
        <f t="shared" si="1"/>
        <v>21.5</v>
      </c>
      <c r="B22" s="2">
        <v>20</v>
      </c>
      <c r="C22" s="3">
        <v>1</v>
      </c>
      <c r="D22" s="29">
        <v>0.76470588235294112</v>
      </c>
      <c r="G22">
        <f t="shared" si="0"/>
        <v>30</v>
      </c>
      <c r="H22" s="2">
        <v>26</v>
      </c>
      <c r="I22" s="3">
        <v>3</v>
      </c>
      <c r="J22" s="29">
        <v>0.91891891891891897</v>
      </c>
    </row>
    <row r="23" spans="1:10" x14ac:dyDescent="0.25">
      <c r="A23">
        <f t="shared" si="1"/>
        <v>23.5</v>
      </c>
      <c r="B23" s="2">
        <v>22</v>
      </c>
      <c r="C23" s="3">
        <v>2</v>
      </c>
      <c r="D23" s="29">
        <v>0.88235294117647056</v>
      </c>
      <c r="H23" s="2">
        <v>28</v>
      </c>
      <c r="I23" s="3">
        <v>1</v>
      </c>
      <c r="J23" s="29">
        <v>0.94594594594594594</v>
      </c>
    </row>
    <row r="24" spans="1:10" x14ac:dyDescent="0.25">
      <c r="A24">
        <f t="shared" si="1"/>
        <v>25.5</v>
      </c>
      <c r="B24" s="2">
        <v>24</v>
      </c>
      <c r="C24" s="3">
        <v>1</v>
      </c>
      <c r="D24" s="29">
        <v>0.94117647058823528</v>
      </c>
      <c r="H24" s="2">
        <v>30</v>
      </c>
      <c r="I24" s="3">
        <v>2</v>
      </c>
      <c r="J24" s="29">
        <v>1</v>
      </c>
    </row>
    <row r="25" spans="1:10" ht="15.75" thickBot="1" x14ac:dyDescent="0.3">
      <c r="A25">
        <f t="shared" si="1"/>
        <v>27.5</v>
      </c>
      <c r="B25" s="2">
        <v>26</v>
      </c>
      <c r="C25" s="3">
        <v>0</v>
      </c>
      <c r="D25" s="29">
        <v>0.94117647058823528</v>
      </c>
      <c r="H25" s="4" t="s">
        <v>5</v>
      </c>
      <c r="I25" s="4">
        <v>0</v>
      </c>
      <c r="J25" s="30">
        <v>1</v>
      </c>
    </row>
    <row r="26" spans="1:10" x14ac:dyDescent="0.25">
      <c r="B26" s="2">
        <v>28</v>
      </c>
      <c r="C26" s="3">
        <v>1</v>
      </c>
      <c r="D26" s="29">
        <v>1</v>
      </c>
    </row>
    <row r="27" spans="1:10" ht="15.75" thickBot="1" x14ac:dyDescent="0.3">
      <c r="B27" s="4" t="s">
        <v>5</v>
      </c>
      <c r="C27" s="4">
        <v>1</v>
      </c>
      <c r="D27" s="30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activeCell="L11" sqref="L11:N19"/>
    </sheetView>
  </sheetViews>
  <sheetFormatPr defaultRowHeight="15" x14ac:dyDescent="0.25"/>
  <cols>
    <col min="1" max="1" width="8.25" customWidth="1"/>
    <col min="2" max="2" width="7.125" customWidth="1"/>
    <col min="3" max="3" width="7.625" customWidth="1"/>
    <col min="5" max="5" width="17.875" customWidth="1"/>
    <col min="6" max="6" width="9.625" bestFit="1" customWidth="1"/>
    <col min="7" max="7" width="8.875" style="40"/>
    <col min="10" max="10" width="10.625" bestFit="1" customWidth="1"/>
    <col min="12" max="12" width="16.875" customWidth="1"/>
  </cols>
  <sheetData>
    <row r="1" spans="1:25" x14ac:dyDescent="0.25">
      <c r="A1" s="22" t="s">
        <v>33</v>
      </c>
      <c r="B1" s="23" t="s">
        <v>1</v>
      </c>
      <c r="C1" s="23" t="s">
        <v>2</v>
      </c>
      <c r="D1" s="23" t="s">
        <v>3</v>
      </c>
      <c r="G1" s="38" t="s">
        <v>33</v>
      </c>
      <c r="H1" s="23" t="s">
        <v>1</v>
      </c>
      <c r="I1" s="23" t="s">
        <v>2</v>
      </c>
      <c r="J1" s="23" t="s">
        <v>3</v>
      </c>
    </row>
    <row r="2" spans="1:25" ht="15.6" customHeight="1" x14ac:dyDescent="0.25">
      <c r="A2" s="22">
        <v>1.1000000000000001</v>
      </c>
      <c r="B2" s="23">
        <v>74</v>
      </c>
      <c r="C2" s="23">
        <v>20</v>
      </c>
      <c r="D2" s="23">
        <v>6</v>
      </c>
      <c r="G2" s="42">
        <v>7.1</v>
      </c>
      <c r="H2" s="24">
        <v>68</v>
      </c>
      <c r="I2" s="24">
        <v>28</v>
      </c>
      <c r="J2" s="24">
        <v>4</v>
      </c>
      <c r="K2">
        <v>1</v>
      </c>
      <c r="L2" s="27" t="s">
        <v>40</v>
      </c>
      <c r="M2" s="24" t="s">
        <v>41</v>
      </c>
      <c r="N2" s="24" t="s">
        <v>42</v>
      </c>
      <c r="O2" s="24" t="s">
        <v>43</v>
      </c>
    </row>
    <row r="3" spans="1:25" ht="15.6" customHeight="1" x14ac:dyDescent="0.25">
      <c r="A3" s="22">
        <v>1.3</v>
      </c>
      <c r="B3" s="23">
        <v>73.5</v>
      </c>
      <c r="C3" s="23">
        <v>20.5</v>
      </c>
      <c r="D3" s="23">
        <v>6</v>
      </c>
      <c r="E3" s="8">
        <f>AVERAGE(C2:C4)</f>
        <v>20.333333333333332</v>
      </c>
      <c r="F3">
        <f>AVERAGE(D2:D4)</f>
        <v>5.8999999999999995</v>
      </c>
      <c r="G3" s="42">
        <v>7.2</v>
      </c>
      <c r="H3" s="24">
        <v>76</v>
      </c>
      <c r="I3" s="24">
        <v>20.5</v>
      </c>
      <c r="J3" s="24">
        <v>3.5</v>
      </c>
      <c r="K3">
        <f t="shared" ref="K3:K8" si="0">K2+1</f>
        <v>2</v>
      </c>
      <c r="L3" s="28" t="s">
        <v>44</v>
      </c>
      <c r="M3" s="26" t="s">
        <v>45</v>
      </c>
      <c r="N3" s="26" t="s">
        <v>46</v>
      </c>
      <c r="O3" s="26" t="s">
        <v>47</v>
      </c>
    </row>
    <row r="4" spans="1:25" x14ac:dyDescent="0.25">
      <c r="A4" s="22">
        <v>1.4</v>
      </c>
      <c r="B4" s="23">
        <v>73.8</v>
      </c>
      <c r="C4" s="23">
        <v>20.5</v>
      </c>
      <c r="D4" s="23">
        <v>5.7</v>
      </c>
      <c r="E4" s="15">
        <f>_xlfn.STDEV.S(C2:C4)</f>
        <v>0.28867513459481292</v>
      </c>
      <c r="F4" s="15">
        <f>_xlfn.STDEV.S(D2:D4)</f>
        <v>0.17320508075688762</v>
      </c>
      <c r="G4" s="42">
        <v>8.1</v>
      </c>
      <c r="H4" s="24">
        <v>79.5</v>
      </c>
      <c r="I4" s="24">
        <v>19</v>
      </c>
      <c r="J4" s="24">
        <v>1.5</v>
      </c>
      <c r="K4">
        <f t="shared" si="0"/>
        <v>3</v>
      </c>
    </row>
    <row r="5" spans="1:25" x14ac:dyDescent="0.25">
      <c r="A5" s="22">
        <v>1.6</v>
      </c>
      <c r="B5" s="23">
        <v>66</v>
      </c>
      <c r="C5" s="23">
        <v>29</v>
      </c>
      <c r="D5" s="23">
        <v>5</v>
      </c>
      <c r="G5" s="42">
        <v>8.4</v>
      </c>
      <c r="H5" s="24">
        <v>81</v>
      </c>
      <c r="I5" s="24">
        <v>16</v>
      </c>
      <c r="J5" s="24">
        <v>3</v>
      </c>
      <c r="K5">
        <f t="shared" si="0"/>
        <v>4</v>
      </c>
      <c r="O5" s="11"/>
      <c r="P5" s="11"/>
      <c r="Q5" s="11"/>
      <c r="R5" s="9"/>
      <c r="S5" s="9"/>
      <c r="T5" s="9"/>
      <c r="U5" s="9"/>
      <c r="V5" s="9"/>
      <c r="W5" s="9"/>
      <c r="X5" s="9"/>
      <c r="Y5" s="9"/>
    </row>
    <row r="6" spans="1:25" x14ac:dyDescent="0.25">
      <c r="A6" s="22">
        <v>2.1</v>
      </c>
      <c r="B6" s="23">
        <v>80.8</v>
      </c>
      <c r="C6" s="23">
        <v>15</v>
      </c>
      <c r="D6" s="23">
        <v>4.2</v>
      </c>
      <c r="G6" s="42">
        <v>9.1999999999999993</v>
      </c>
      <c r="H6" s="24">
        <v>79.5</v>
      </c>
      <c r="I6" s="24">
        <v>16.5</v>
      </c>
      <c r="J6" s="24">
        <v>4</v>
      </c>
      <c r="K6">
        <f t="shared" si="0"/>
        <v>5</v>
      </c>
      <c r="M6" s="22"/>
      <c r="O6" s="2"/>
      <c r="P6" s="3"/>
      <c r="Q6" s="12"/>
      <c r="R6" s="9"/>
      <c r="S6" s="9"/>
      <c r="T6" s="9"/>
      <c r="U6" s="9"/>
      <c r="V6" s="9"/>
      <c r="W6" s="9"/>
      <c r="X6" s="9"/>
      <c r="Y6" s="9"/>
    </row>
    <row r="7" spans="1:25" x14ac:dyDescent="0.25">
      <c r="A7" s="22">
        <v>2.2000000000000002</v>
      </c>
      <c r="B7" s="23">
        <v>79.400000000000006</v>
      </c>
      <c r="C7" s="23">
        <v>17</v>
      </c>
      <c r="D7" s="23">
        <v>3.6</v>
      </c>
      <c r="E7" s="8">
        <f>AVERAGE(C6:C8)</f>
        <v>17.5</v>
      </c>
      <c r="F7" s="8">
        <f>AVERAGE(D6:D8)</f>
        <v>4.2666666666666666</v>
      </c>
      <c r="G7" s="42">
        <v>10.1</v>
      </c>
      <c r="H7" s="24">
        <v>82</v>
      </c>
      <c r="I7" s="24">
        <v>12.5</v>
      </c>
      <c r="J7" s="24">
        <v>5.5</v>
      </c>
      <c r="K7">
        <f t="shared" si="0"/>
        <v>6</v>
      </c>
      <c r="M7" s="22"/>
      <c r="O7" s="2"/>
      <c r="P7" s="3"/>
      <c r="Q7" s="12"/>
      <c r="R7" s="9"/>
      <c r="S7" s="9"/>
      <c r="T7" s="9"/>
      <c r="U7" s="9"/>
      <c r="V7" s="9"/>
      <c r="W7" s="9"/>
      <c r="X7" s="9"/>
      <c r="Y7" s="9"/>
    </row>
    <row r="8" spans="1:25" x14ac:dyDescent="0.25">
      <c r="A8" s="22">
        <v>2.4</v>
      </c>
      <c r="B8" s="23">
        <v>74.5</v>
      </c>
      <c r="C8" s="23">
        <v>20.5</v>
      </c>
      <c r="D8" s="23">
        <v>5</v>
      </c>
      <c r="E8" s="15">
        <f>_xlfn.STDEV.S(C6:C8)</f>
        <v>2.7838821814150108</v>
      </c>
      <c r="F8" s="15">
        <f>_xlfn.STDEV.S(D7:D9)</f>
        <v>0.83864970836060815</v>
      </c>
      <c r="G8" s="42">
        <v>12.3</v>
      </c>
      <c r="H8" s="24">
        <v>76</v>
      </c>
      <c r="I8" s="24">
        <v>21</v>
      </c>
      <c r="J8" s="24">
        <v>3</v>
      </c>
      <c r="K8">
        <f t="shared" si="0"/>
        <v>7</v>
      </c>
      <c r="M8" s="22"/>
      <c r="O8" s="2"/>
      <c r="P8" s="3"/>
      <c r="Q8" s="12"/>
      <c r="R8" s="9"/>
      <c r="S8" s="9"/>
      <c r="T8" s="9"/>
      <c r="U8" s="9"/>
      <c r="V8" s="9"/>
      <c r="W8" s="9"/>
      <c r="X8" s="9"/>
      <c r="Y8" s="9"/>
    </row>
    <row r="9" spans="1:25" ht="15.75" thickBot="1" x14ac:dyDescent="0.3">
      <c r="A9" s="22">
        <v>3.2</v>
      </c>
      <c r="B9" s="23">
        <v>82</v>
      </c>
      <c r="C9" s="23">
        <v>14.5</v>
      </c>
      <c r="D9" s="23">
        <v>3.5</v>
      </c>
      <c r="G9" s="42">
        <v>12.4</v>
      </c>
      <c r="H9" s="24">
        <v>83</v>
      </c>
      <c r="I9" s="24">
        <v>24</v>
      </c>
      <c r="J9" s="24">
        <v>3</v>
      </c>
      <c r="M9" s="22"/>
      <c r="O9" s="2"/>
      <c r="P9" s="3"/>
      <c r="Q9" s="12"/>
      <c r="R9" s="9"/>
      <c r="S9" s="9"/>
      <c r="T9" s="9"/>
      <c r="U9" s="9"/>
      <c r="V9" s="9"/>
      <c r="W9" s="9"/>
      <c r="X9" s="9"/>
      <c r="Y9" s="9"/>
    </row>
    <row r="10" spans="1:25" x14ac:dyDescent="0.25">
      <c r="A10" s="22">
        <v>5.0999999999999996</v>
      </c>
      <c r="B10" s="23">
        <v>73.3</v>
      </c>
      <c r="C10" s="23">
        <v>21.5</v>
      </c>
      <c r="D10" s="23">
        <v>5.2</v>
      </c>
      <c r="G10" s="42">
        <v>13.2</v>
      </c>
      <c r="H10" s="24">
        <v>79</v>
      </c>
      <c r="I10" s="24">
        <v>16.5</v>
      </c>
      <c r="J10" s="24">
        <v>4.5</v>
      </c>
      <c r="K10" s="34">
        <v>12</v>
      </c>
      <c r="L10" s="6" t="s">
        <v>4</v>
      </c>
      <c r="M10" s="6" t="s">
        <v>6</v>
      </c>
      <c r="N10" s="6" t="s">
        <v>23</v>
      </c>
      <c r="O10" s="2"/>
      <c r="P10" s="3"/>
      <c r="Q10" s="12"/>
      <c r="R10" s="9"/>
      <c r="S10" s="9"/>
      <c r="T10" s="9"/>
      <c r="U10" s="9"/>
      <c r="V10" s="9"/>
      <c r="W10" s="9"/>
      <c r="X10" s="9"/>
      <c r="Y10" s="9"/>
    </row>
    <row r="11" spans="1:25" x14ac:dyDescent="0.25">
      <c r="A11" s="22" t="s">
        <v>34</v>
      </c>
      <c r="B11" s="23">
        <v>75.8</v>
      </c>
      <c r="C11" s="23">
        <v>19.5</v>
      </c>
      <c r="D11" s="23">
        <v>4.7</v>
      </c>
      <c r="G11" s="42">
        <v>28.2</v>
      </c>
      <c r="H11" s="24">
        <v>82.5</v>
      </c>
      <c r="I11" s="24">
        <v>11.5</v>
      </c>
      <c r="J11" s="24">
        <v>6</v>
      </c>
      <c r="K11">
        <f t="shared" ref="K11:K18" si="1">K10+2</f>
        <v>14</v>
      </c>
      <c r="L11" s="2">
        <v>12</v>
      </c>
      <c r="M11" s="3">
        <v>2</v>
      </c>
      <c r="N11" s="29">
        <v>0.11764705882352941</v>
      </c>
      <c r="O11" s="2"/>
      <c r="P11" s="3"/>
      <c r="Q11" s="12"/>
      <c r="R11" s="9"/>
      <c r="S11" s="9"/>
      <c r="T11" s="9"/>
      <c r="U11" s="9"/>
      <c r="V11" s="9"/>
      <c r="W11" s="9"/>
      <c r="X11" s="9"/>
      <c r="Y11" s="9"/>
    </row>
    <row r="12" spans="1:25" x14ac:dyDescent="0.25">
      <c r="A12" s="22">
        <v>6.1</v>
      </c>
      <c r="B12" s="23">
        <v>80.099999999999994</v>
      </c>
      <c r="C12" s="23">
        <v>16</v>
      </c>
      <c r="D12" s="23">
        <v>3.9</v>
      </c>
      <c r="G12" s="42">
        <v>28.4</v>
      </c>
      <c r="H12" s="24">
        <v>81</v>
      </c>
      <c r="I12" s="24">
        <v>13.5</v>
      </c>
      <c r="J12" s="24">
        <v>5.5</v>
      </c>
      <c r="K12">
        <f t="shared" si="1"/>
        <v>16</v>
      </c>
      <c r="L12" s="2">
        <v>14</v>
      </c>
      <c r="M12" s="3">
        <v>4</v>
      </c>
      <c r="N12" s="29">
        <v>0.35294117647058826</v>
      </c>
      <c r="O12" s="2"/>
      <c r="P12" s="3"/>
      <c r="Q12" s="12"/>
      <c r="R12" s="9"/>
      <c r="S12" s="9"/>
      <c r="T12" s="9"/>
      <c r="U12" s="9"/>
      <c r="V12" s="9"/>
      <c r="W12" s="9"/>
      <c r="X12" s="9"/>
      <c r="Y12" s="9"/>
    </row>
    <row r="13" spans="1:25" x14ac:dyDescent="0.25">
      <c r="A13" s="22">
        <v>14.1</v>
      </c>
      <c r="B13" s="23">
        <v>70.3</v>
      </c>
      <c r="C13" s="23">
        <v>24</v>
      </c>
      <c r="D13" s="23">
        <v>5.7</v>
      </c>
      <c r="G13" s="42">
        <v>29.2</v>
      </c>
      <c r="H13" s="24">
        <v>79.5</v>
      </c>
      <c r="I13" s="24">
        <v>13.5</v>
      </c>
      <c r="J13" s="24">
        <v>7</v>
      </c>
      <c r="K13">
        <f t="shared" si="1"/>
        <v>18</v>
      </c>
      <c r="L13" s="2">
        <v>16</v>
      </c>
      <c r="M13" s="3">
        <v>3</v>
      </c>
      <c r="N13" s="29">
        <v>0.52941176470588236</v>
      </c>
      <c r="O13" s="2"/>
      <c r="P13" s="3"/>
      <c r="Q13" s="12"/>
      <c r="R13" s="9"/>
      <c r="S13" s="9"/>
      <c r="T13" s="9"/>
      <c r="U13" s="9"/>
      <c r="V13" s="9"/>
      <c r="W13" s="9"/>
      <c r="X13" s="9"/>
      <c r="Y13" s="9"/>
    </row>
    <row r="14" spans="1:25" x14ac:dyDescent="0.25">
      <c r="A14" s="22" t="s">
        <v>35</v>
      </c>
      <c r="B14" s="23">
        <v>69</v>
      </c>
      <c r="C14" s="23">
        <v>25</v>
      </c>
      <c r="D14" s="23">
        <v>6</v>
      </c>
      <c r="G14" s="42">
        <v>29.3</v>
      </c>
      <c r="H14" s="24">
        <v>80</v>
      </c>
      <c r="I14" s="24">
        <v>14.5</v>
      </c>
      <c r="J14" s="24">
        <v>5.5</v>
      </c>
      <c r="K14">
        <f t="shared" si="1"/>
        <v>20</v>
      </c>
      <c r="L14" s="2">
        <v>18</v>
      </c>
      <c r="M14" s="3">
        <v>3</v>
      </c>
      <c r="N14" s="29">
        <v>0.70588235294117652</v>
      </c>
    </row>
    <row r="15" spans="1:25" x14ac:dyDescent="0.25">
      <c r="A15" s="22">
        <v>15.1</v>
      </c>
      <c r="B15" s="23">
        <v>76.400000000000006</v>
      </c>
      <c r="C15" s="23">
        <v>19</v>
      </c>
      <c r="D15" s="41">
        <v>4.5999999999999996</v>
      </c>
      <c r="G15" s="42">
        <v>29.5</v>
      </c>
      <c r="H15" s="24">
        <v>81</v>
      </c>
      <c r="I15" s="24">
        <v>13.5</v>
      </c>
      <c r="J15" s="24">
        <v>6.5</v>
      </c>
      <c r="K15">
        <f t="shared" si="1"/>
        <v>22</v>
      </c>
      <c r="L15" s="2">
        <v>20</v>
      </c>
      <c r="M15" s="3">
        <v>1</v>
      </c>
      <c r="N15" s="29">
        <v>0.76470588235294112</v>
      </c>
    </row>
    <row r="16" spans="1:25" x14ac:dyDescent="0.25">
      <c r="A16" s="22">
        <v>15.2</v>
      </c>
      <c r="B16" s="23">
        <v>77.7</v>
      </c>
      <c r="C16" s="23">
        <v>18</v>
      </c>
      <c r="D16" s="41">
        <v>4.3</v>
      </c>
      <c r="E16" s="8">
        <f>AVERAGE(C15:C17)</f>
        <v>19</v>
      </c>
      <c r="F16" s="8">
        <f>AVERAGE(D15:D17)</f>
        <v>4.5666666666666664</v>
      </c>
      <c r="G16" s="42">
        <v>30.1</v>
      </c>
      <c r="H16" s="24">
        <v>83</v>
      </c>
      <c r="I16" s="24">
        <v>11.5</v>
      </c>
      <c r="J16" s="24">
        <v>5.5</v>
      </c>
      <c r="K16">
        <f t="shared" si="1"/>
        <v>24</v>
      </c>
      <c r="L16" s="2">
        <v>22</v>
      </c>
      <c r="M16" s="3">
        <v>2</v>
      </c>
      <c r="N16" s="29">
        <v>0.88235294117647056</v>
      </c>
    </row>
    <row r="17" spans="1:14" x14ac:dyDescent="0.25">
      <c r="A17" s="22" t="s">
        <v>36</v>
      </c>
      <c r="B17" s="23">
        <v>75.2</v>
      </c>
      <c r="C17" s="23">
        <v>20</v>
      </c>
      <c r="D17" s="23">
        <v>4.8</v>
      </c>
      <c r="E17" s="15">
        <f>_xlfn.STDEV.S(C15:C17)</f>
        <v>1</v>
      </c>
      <c r="F17" s="15">
        <f>_xlfn.STDEV.S(D16:D18)</f>
        <v>0.25166114784235832</v>
      </c>
      <c r="G17" s="42">
        <v>30.2</v>
      </c>
      <c r="H17" s="24">
        <v>79</v>
      </c>
      <c r="I17" s="24">
        <v>15</v>
      </c>
      <c r="J17" s="24">
        <v>6</v>
      </c>
      <c r="K17">
        <f t="shared" si="1"/>
        <v>26</v>
      </c>
      <c r="L17" s="2">
        <v>24</v>
      </c>
      <c r="M17" s="3">
        <v>1</v>
      </c>
      <c r="N17" s="29">
        <v>0.94117647058823528</v>
      </c>
    </row>
    <row r="18" spans="1:14" x14ac:dyDescent="0.25">
      <c r="A18" s="22">
        <v>16.100000000000001</v>
      </c>
      <c r="B18" s="23">
        <v>76.400000000000006</v>
      </c>
      <c r="C18" s="23">
        <v>19</v>
      </c>
      <c r="D18" s="23">
        <v>4.5999999999999996</v>
      </c>
      <c r="G18" s="42">
        <v>31.2</v>
      </c>
      <c r="H18" s="24">
        <v>78.5</v>
      </c>
      <c r="I18" s="24">
        <v>17</v>
      </c>
      <c r="J18" s="24">
        <v>4.5</v>
      </c>
      <c r="K18">
        <f t="shared" si="1"/>
        <v>28</v>
      </c>
      <c r="L18" s="2">
        <v>26</v>
      </c>
      <c r="M18" s="3">
        <v>0</v>
      </c>
      <c r="N18" s="29">
        <v>0.94117647058823528</v>
      </c>
    </row>
    <row r="19" spans="1:14" x14ac:dyDescent="0.25">
      <c r="A19" s="22">
        <v>16.3</v>
      </c>
      <c r="B19" s="23">
        <v>74.5</v>
      </c>
      <c r="C19" s="23">
        <v>20.5</v>
      </c>
      <c r="D19" s="23">
        <v>5</v>
      </c>
      <c r="G19" s="39"/>
      <c r="H19" s="25">
        <f>AVERAGE(H2:H18)</f>
        <v>79.32352941176471</v>
      </c>
      <c r="I19" s="25">
        <f t="shared" ref="I19:J19" si="2">AVERAGE(I2:I18)</f>
        <v>16.705882352941178</v>
      </c>
      <c r="J19" s="25">
        <f t="shared" si="2"/>
        <v>4.617647058823529</v>
      </c>
      <c r="L19" s="2">
        <v>28</v>
      </c>
      <c r="M19" s="3">
        <v>1</v>
      </c>
      <c r="N19" s="29">
        <v>1</v>
      </c>
    </row>
    <row r="20" spans="1:14" ht="15.75" thickBot="1" x14ac:dyDescent="0.3">
      <c r="A20" s="22">
        <v>17.100000000000001</v>
      </c>
      <c r="B20" s="23">
        <v>69.599999999999994</v>
      </c>
      <c r="C20" s="23">
        <v>24.5</v>
      </c>
      <c r="D20" s="23">
        <v>5.9</v>
      </c>
      <c r="E20">
        <f>AVERAGE(C20:C23)</f>
        <v>25.5</v>
      </c>
      <c r="G20" s="39"/>
      <c r="H20" s="25">
        <f>_xlfn.STDEV.P(H2:H19)</f>
        <v>3.3703823409493192</v>
      </c>
      <c r="I20" s="25">
        <f t="shared" ref="I20:J20" si="3">_xlfn.STDEV.P(I2:I19)</f>
        <v>4.2819349972017813</v>
      </c>
      <c r="J20" s="25">
        <f t="shared" si="3"/>
        <v>1.4095843729891298</v>
      </c>
      <c r="L20" s="4" t="s">
        <v>5</v>
      </c>
      <c r="M20" s="4">
        <v>0</v>
      </c>
      <c r="N20" s="30">
        <v>1</v>
      </c>
    </row>
    <row r="21" spans="1:14" ht="15.75" thickBot="1" x14ac:dyDescent="0.3">
      <c r="A21" s="22">
        <v>17.3</v>
      </c>
      <c r="B21" s="23">
        <v>70.900000000000006</v>
      </c>
      <c r="C21" s="23">
        <v>23.5</v>
      </c>
      <c r="D21" s="23">
        <v>5.6</v>
      </c>
      <c r="E21" s="37">
        <f>AVERAGE(B20:B23)</f>
        <v>68.375</v>
      </c>
      <c r="L21" s="4"/>
      <c r="M21" s="4"/>
      <c r="N21" s="13"/>
    </row>
    <row r="22" spans="1:14" x14ac:dyDescent="0.25">
      <c r="A22" s="22" t="s">
        <v>37</v>
      </c>
      <c r="B22" s="23">
        <v>64.7</v>
      </c>
      <c r="C22" s="23">
        <v>28.5</v>
      </c>
      <c r="D22" s="23">
        <v>6.8</v>
      </c>
      <c r="J22" s="11"/>
      <c r="K22" s="11"/>
      <c r="L22" s="11"/>
      <c r="M22" s="28"/>
    </row>
    <row r="23" spans="1:14" x14ac:dyDescent="0.25">
      <c r="A23" s="22" t="s">
        <v>38</v>
      </c>
      <c r="B23" s="23">
        <v>68.3</v>
      </c>
      <c r="C23" s="23">
        <v>25.5</v>
      </c>
      <c r="D23" s="23">
        <v>6.2</v>
      </c>
      <c r="J23" s="2"/>
      <c r="K23" s="3"/>
      <c r="L23" s="12"/>
      <c r="M23" s="28"/>
    </row>
    <row r="24" spans="1:14" x14ac:dyDescent="0.25">
      <c r="A24" s="22">
        <v>18.100000000000001</v>
      </c>
      <c r="B24" s="23">
        <v>76.400000000000006</v>
      </c>
      <c r="C24" s="23">
        <v>19</v>
      </c>
      <c r="D24" s="23">
        <v>4.5999999999999996</v>
      </c>
      <c r="J24" s="2"/>
      <c r="K24" s="3"/>
      <c r="L24" s="12"/>
      <c r="M24" s="28"/>
    </row>
    <row r="25" spans="1:14" x14ac:dyDescent="0.25">
      <c r="A25" s="22">
        <v>18.2</v>
      </c>
      <c r="B25" s="23">
        <v>78</v>
      </c>
      <c r="C25" s="23">
        <v>17</v>
      </c>
      <c r="D25" s="23">
        <v>5</v>
      </c>
      <c r="J25" s="2"/>
      <c r="K25" s="3"/>
      <c r="L25" s="12"/>
      <c r="M25" s="22"/>
    </row>
    <row r="26" spans="1:14" x14ac:dyDescent="0.25">
      <c r="A26" s="22">
        <v>19.100000000000001</v>
      </c>
      <c r="B26" s="23">
        <v>79.599999999999994</v>
      </c>
      <c r="C26" s="23">
        <v>16.5</v>
      </c>
      <c r="D26" s="23">
        <v>3.9</v>
      </c>
      <c r="J26" s="2"/>
      <c r="K26" s="3"/>
      <c r="L26" s="12"/>
      <c r="M26" s="22"/>
    </row>
    <row r="27" spans="1:14" x14ac:dyDescent="0.25">
      <c r="A27" s="22" t="s">
        <v>39</v>
      </c>
      <c r="B27" s="23">
        <v>82.6</v>
      </c>
      <c r="C27" s="23">
        <v>14</v>
      </c>
      <c r="D27" s="23">
        <v>3.4</v>
      </c>
      <c r="J27" s="2"/>
      <c r="K27" s="3"/>
      <c r="L27" s="12"/>
      <c r="M27" s="22"/>
    </row>
    <row r="28" spans="1:14" x14ac:dyDescent="0.25">
      <c r="A28" s="22">
        <v>20.100000000000001</v>
      </c>
      <c r="B28" s="23">
        <v>78.900000000000006</v>
      </c>
      <c r="C28" s="23">
        <v>16.5</v>
      </c>
      <c r="D28" s="23">
        <v>4.5999999999999996</v>
      </c>
      <c r="J28" s="2"/>
      <c r="K28" s="3"/>
      <c r="L28" s="12"/>
      <c r="M28" s="22"/>
    </row>
    <row r="29" spans="1:14" x14ac:dyDescent="0.25">
      <c r="A29" s="22">
        <v>21.1</v>
      </c>
      <c r="B29" s="23">
        <v>74.900000000000006</v>
      </c>
      <c r="C29" s="23">
        <v>18.5</v>
      </c>
      <c r="D29" s="23">
        <v>6.6</v>
      </c>
      <c r="J29" s="2"/>
      <c r="K29" s="3"/>
      <c r="L29" s="12"/>
      <c r="M29" s="22"/>
    </row>
    <row r="30" spans="1:14" x14ac:dyDescent="0.25">
      <c r="A30" s="22">
        <v>22.1</v>
      </c>
      <c r="B30" s="23">
        <v>78.7</v>
      </c>
      <c r="C30" s="23">
        <v>17.5</v>
      </c>
      <c r="D30" s="23">
        <v>3.8</v>
      </c>
      <c r="J30" s="2"/>
      <c r="K30" s="3"/>
      <c r="L30" s="12"/>
      <c r="M30" s="22"/>
    </row>
    <row r="31" spans="1:14" x14ac:dyDescent="0.25">
      <c r="A31" s="22">
        <v>22.3</v>
      </c>
      <c r="B31" s="23">
        <v>80.8</v>
      </c>
      <c r="C31" s="23">
        <v>16</v>
      </c>
      <c r="D31" s="23">
        <v>3.2</v>
      </c>
      <c r="J31" s="2"/>
      <c r="K31" s="3"/>
      <c r="L31" s="12"/>
      <c r="M31" s="22"/>
    </row>
    <row r="32" spans="1:14" x14ac:dyDescent="0.25">
      <c r="A32" s="22">
        <v>23.1</v>
      </c>
      <c r="B32" s="23">
        <v>72.900000000000006</v>
      </c>
      <c r="C32" s="23">
        <v>23</v>
      </c>
      <c r="D32" s="23">
        <v>4.0999999999999996</v>
      </c>
      <c r="J32" s="2"/>
      <c r="K32" s="3"/>
      <c r="L32" s="12"/>
      <c r="M32" s="22"/>
    </row>
    <row r="33" spans="1:13" x14ac:dyDescent="0.25">
      <c r="A33" s="22">
        <v>24.1</v>
      </c>
      <c r="B33" s="23">
        <v>78.400000000000006</v>
      </c>
      <c r="C33" s="23">
        <v>17</v>
      </c>
      <c r="D33" s="23">
        <v>4.5999999999999996</v>
      </c>
      <c r="I33" s="35"/>
      <c r="M33" s="22"/>
    </row>
    <row r="34" spans="1:13" x14ac:dyDescent="0.25">
      <c r="A34" s="22">
        <v>25.1</v>
      </c>
      <c r="B34" s="23">
        <v>78.900000000000006</v>
      </c>
      <c r="C34" s="23">
        <v>16.5</v>
      </c>
      <c r="D34" s="23">
        <v>4.5999999999999996</v>
      </c>
      <c r="M34" s="22"/>
    </row>
    <row r="35" spans="1:13" x14ac:dyDescent="0.25">
      <c r="A35" s="22">
        <v>26.1</v>
      </c>
      <c r="B35" s="23">
        <v>71.599999999999994</v>
      </c>
      <c r="C35" s="23">
        <v>22</v>
      </c>
      <c r="D35" s="23">
        <v>6.4</v>
      </c>
      <c r="M35" s="22"/>
    </row>
    <row r="36" spans="1:13" x14ac:dyDescent="0.25">
      <c r="A36" s="22">
        <v>27.1</v>
      </c>
      <c r="B36" s="23">
        <v>69.3</v>
      </c>
      <c r="C36" s="23">
        <v>28</v>
      </c>
      <c r="D36" s="23">
        <v>2.7</v>
      </c>
      <c r="M36" s="22"/>
    </row>
    <row r="37" spans="1:13" x14ac:dyDescent="0.25">
      <c r="A37" s="22">
        <v>32.1</v>
      </c>
      <c r="B37" s="23">
        <v>79.7</v>
      </c>
      <c r="C37" s="23">
        <v>18.5</v>
      </c>
      <c r="D37" s="23">
        <v>1.8</v>
      </c>
      <c r="M37" s="22"/>
    </row>
    <row r="38" spans="1:13" x14ac:dyDescent="0.25">
      <c r="A38" s="22">
        <v>33.1</v>
      </c>
      <c r="B38" s="23">
        <v>75.3</v>
      </c>
      <c r="C38" s="23">
        <v>20.5</v>
      </c>
      <c r="D38" s="23">
        <v>4.2</v>
      </c>
      <c r="M38" s="22"/>
    </row>
    <row r="39" spans="1:13" ht="15.6" customHeight="1" x14ac:dyDescent="0.25">
      <c r="A39" s="28">
        <v>7.1</v>
      </c>
      <c r="B39" s="24">
        <v>68</v>
      </c>
      <c r="C39" s="24">
        <v>28</v>
      </c>
      <c r="D39" s="24">
        <v>4</v>
      </c>
      <c r="M39" s="22"/>
    </row>
    <row r="40" spans="1:13" ht="17.25" customHeight="1" x14ac:dyDescent="0.25">
      <c r="A40" s="28">
        <v>7.2</v>
      </c>
      <c r="B40" s="24">
        <v>76</v>
      </c>
      <c r="C40" s="24">
        <v>20.5</v>
      </c>
      <c r="D40" s="24">
        <v>3.5</v>
      </c>
      <c r="M40" s="22"/>
    </row>
    <row r="41" spans="1:13" x14ac:dyDescent="0.25">
      <c r="A41" s="28">
        <v>8.1</v>
      </c>
      <c r="B41" s="24">
        <v>79.5</v>
      </c>
      <c r="C41" s="24">
        <v>19</v>
      </c>
      <c r="D41" s="24">
        <v>1.5</v>
      </c>
      <c r="M41" s="22"/>
    </row>
    <row r="42" spans="1:13" x14ac:dyDescent="0.25">
      <c r="A42" s="28">
        <v>8.4</v>
      </c>
      <c r="B42" s="24">
        <v>81</v>
      </c>
      <c r="C42" s="24">
        <v>16</v>
      </c>
      <c r="D42" s="24">
        <v>3</v>
      </c>
      <c r="M42" s="22"/>
    </row>
    <row r="43" spans="1:13" x14ac:dyDescent="0.25">
      <c r="A43" s="28">
        <v>9.1999999999999993</v>
      </c>
      <c r="B43" s="24">
        <v>79.5</v>
      </c>
      <c r="C43" s="24">
        <v>16.5</v>
      </c>
      <c r="D43" s="24">
        <v>4</v>
      </c>
      <c r="M43" s="22"/>
    </row>
    <row r="44" spans="1:13" x14ac:dyDescent="0.25">
      <c r="A44" s="28">
        <v>10.1</v>
      </c>
      <c r="B44" s="24">
        <v>82</v>
      </c>
      <c r="C44" s="24">
        <v>12.5</v>
      </c>
      <c r="D44" s="24">
        <v>5.5</v>
      </c>
      <c r="M44" s="28"/>
    </row>
    <row r="45" spans="1:13" x14ac:dyDescent="0.25">
      <c r="A45" s="28">
        <v>12.3</v>
      </c>
      <c r="B45" s="24">
        <v>76</v>
      </c>
      <c r="C45" s="24">
        <v>21</v>
      </c>
      <c r="D45" s="24">
        <v>3</v>
      </c>
      <c r="M45" s="28"/>
    </row>
    <row r="46" spans="1:13" x14ac:dyDescent="0.25">
      <c r="A46" s="28">
        <v>12.4</v>
      </c>
      <c r="B46" s="24">
        <v>83</v>
      </c>
      <c r="C46" s="24">
        <v>24</v>
      </c>
      <c r="D46" s="24">
        <v>3</v>
      </c>
      <c r="M46" s="28"/>
    </row>
    <row r="47" spans="1:13" x14ac:dyDescent="0.25">
      <c r="A47" s="28">
        <v>13.2</v>
      </c>
      <c r="B47" s="24">
        <v>79</v>
      </c>
      <c r="C47" s="24">
        <v>16.5</v>
      </c>
      <c r="D47" s="24">
        <v>4.5</v>
      </c>
      <c r="M47" s="28"/>
    </row>
    <row r="48" spans="1:13" x14ac:dyDescent="0.25">
      <c r="A48" s="28">
        <v>28.2</v>
      </c>
      <c r="B48" s="24">
        <v>82.5</v>
      </c>
      <c r="C48" s="24">
        <v>11.5</v>
      </c>
      <c r="D48" s="24">
        <v>6</v>
      </c>
      <c r="M48" s="28"/>
    </row>
    <row r="49" spans="1:13" x14ac:dyDescent="0.25">
      <c r="A49" s="28">
        <v>28.4</v>
      </c>
      <c r="B49" s="24">
        <v>81</v>
      </c>
      <c r="C49" s="24">
        <v>13.5</v>
      </c>
      <c r="D49" s="24">
        <v>5.5</v>
      </c>
      <c r="M49" s="28"/>
    </row>
    <row r="50" spans="1:13" x14ac:dyDescent="0.25">
      <c r="A50" s="28">
        <v>29.2</v>
      </c>
      <c r="B50" s="24">
        <v>79.5</v>
      </c>
      <c r="C50" s="24">
        <v>13.5</v>
      </c>
      <c r="D50" s="24">
        <v>7</v>
      </c>
      <c r="M50" s="28"/>
    </row>
    <row r="51" spans="1:13" x14ac:dyDescent="0.25">
      <c r="A51" s="28">
        <v>29.3</v>
      </c>
      <c r="B51" s="24">
        <v>80</v>
      </c>
      <c r="C51" s="24">
        <v>14.5</v>
      </c>
      <c r="D51" s="24">
        <v>5.5</v>
      </c>
      <c r="M51" s="28"/>
    </row>
    <row r="52" spans="1:13" x14ac:dyDescent="0.25">
      <c r="A52" s="28">
        <v>29.5</v>
      </c>
      <c r="B52" s="24">
        <v>81</v>
      </c>
      <c r="C52" s="24">
        <v>13.5</v>
      </c>
      <c r="D52" s="24">
        <v>6.5</v>
      </c>
      <c r="M52" s="22"/>
    </row>
    <row r="53" spans="1:13" x14ac:dyDescent="0.25">
      <c r="A53" s="28">
        <v>30.1</v>
      </c>
      <c r="B53" s="24">
        <v>83</v>
      </c>
      <c r="C53" s="24">
        <v>11.5</v>
      </c>
      <c r="D53" s="24">
        <v>5.5</v>
      </c>
      <c r="M53" s="22"/>
    </row>
    <row r="54" spans="1:13" x14ac:dyDescent="0.25">
      <c r="A54" s="28">
        <v>30.2</v>
      </c>
      <c r="B54" s="24">
        <v>79</v>
      </c>
      <c r="C54" s="24">
        <v>15</v>
      </c>
      <c r="D54" s="24">
        <v>6</v>
      </c>
      <c r="M54" s="22"/>
    </row>
    <row r="55" spans="1:13" x14ac:dyDescent="0.25">
      <c r="A55" s="28">
        <v>31.2</v>
      </c>
      <c r="B55" s="24">
        <v>78.5</v>
      </c>
      <c r="C55" s="24">
        <v>17</v>
      </c>
      <c r="D55" s="24">
        <v>4.5</v>
      </c>
      <c r="M55" s="22"/>
    </row>
    <row r="56" spans="1:13" x14ac:dyDescent="0.25">
      <c r="M56" s="22"/>
    </row>
    <row r="57" spans="1:13" x14ac:dyDescent="0.25">
      <c r="M57" s="22"/>
    </row>
    <row r="58" spans="1:13" x14ac:dyDescent="0.25">
      <c r="M58" s="22"/>
    </row>
    <row r="59" spans="1:13" x14ac:dyDescent="0.25">
      <c r="M59" s="22"/>
    </row>
  </sheetData>
  <sortState ref="L11:L19">
    <sortCondition ref="L1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Argento</vt:lpstr>
      <vt:lpstr>ori </vt:lpstr>
      <vt:lpstr>Rame</vt:lpstr>
      <vt:lpstr>Ori</vt:lpstr>
      <vt:lpstr>Rame tot</vt:lpstr>
      <vt:lpstr>Argento tot</vt:lpstr>
      <vt:lpstr>Totale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E. Gigante</dc:creator>
  <cp:lastModifiedBy>Giovanni E. Gigante</cp:lastModifiedBy>
  <dcterms:created xsi:type="dcterms:W3CDTF">2013-06-14T14:31:19Z</dcterms:created>
  <dcterms:modified xsi:type="dcterms:W3CDTF">2016-10-27T19:52:53Z</dcterms:modified>
</cp:coreProperties>
</file>