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filterPrivacy="1" defaultThemeVersion="123820"/>
  <xr:revisionPtr revIDLastSave="0" documentId="8_{7CAC0D24-C178-8D4B-BF90-E083A8CB03B3}" xr6:coauthVersionLast="46" xr6:coauthVersionMax="46" xr10:uidLastSave="{00000000-0000-0000-0000-000000000000}"/>
  <bookViews>
    <workbookView xWindow="0" yWindow="0" windowWidth="38400" windowHeight="21600" xr2:uid="{00000000-000D-0000-FFFF-FFFF00000000}"/>
  </bookViews>
  <sheets>
    <sheet name="Data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3" i="1"/>
  <c r="D4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3" i="1"/>
  <c r="G17" i="1"/>
  <c r="G16" i="1"/>
  <c r="G9" i="1"/>
  <c r="G7" i="1"/>
  <c r="G5" i="1"/>
  <c r="G4" i="1"/>
  <c r="F22" i="1"/>
  <c r="G12" i="1" l="1"/>
  <c r="G14" i="1" s="1"/>
</calcChain>
</file>

<file path=xl/sharedStrings.xml><?xml version="1.0" encoding="utf-8"?>
<sst xmlns="http://schemas.openxmlformats.org/spreadsheetml/2006/main" count="22" uniqueCount="20">
  <si>
    <t>food_exp</t>
  </si>
  <si>
    <t>income</t>
  </si>
  <si>
    <t>rho</t>
  </si>
  <si>
    <t xml:space="preserve">spesa dipende dal reddito </t>
  </si>
  <si>
    <t xml:space="preserve">spesa  </t>
  </si>
  <si>
    <t>Y</t>
  </si>
  <si>
    <t>reddito</t>
  </si>
  <si>
    <t>X</t>
  </si>
  <si>
    <t>mediaX</t>
  </si>
  <si>
    <t>mediaY</t>
  </si>
  <si>
    <t>co-varianza</t>
  </si>
  <si>
    <t>varianzaX</t>
  </si>
  <si>
    <t>b2</t>
  </si>
  <si>
    <t>b1</t>
  </si>
  <si>
    <t>Y=83.41+10.20x</t>
  </si>
  <si>
    <t>Y hat</t>
  </si>
  <si>
    <t>y-yhat</t>
  </si>
  <si>
    <t>somma errori</t>
  </si>
  <si>
    <t>(y-yhat)^2</t>
  </si>
  <si>
    <t>SQE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</si>
</sst>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right"/>
    </xf>
    <xf numFmtId="0" fontId="0" fillId="3" borderId="0" xfId="0" applyFill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income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Data!$A$3:$A$42</c:f>
              <c:numCache>
                <c:formatCode>General</c:formatCode>
                <c:ptCount val="40"/>
                <c:pt idx="0">
                  <c:v>115.22</c:v>
                </c:pt>
                <c:pt idx="1">
                  <c:v>135.97999999999999</c:v>
                </c:pt>
                <c:pt idx="2">
                  <c:v>119.34</c:v>
                </c:pt>
                <c:pt idx="3">
                  <c:v>114.96</c:v>
                </c:pt>
                <c:pt idx="4">
                  <c:v>187.05</c:v>
                </c:pt>
                <c:pt idx="5">
                  <c:v>243.92</c:v>
                </c:pt>
                <c:pt idx="6">
                  <c:v>267.43</c:v>
                </c:pt>
                <c:pt idx="7">
                  <c:v>238.71</c:v>
                </c:pt>
                <c:pt idx="8">
                  <c:v>295.94</c:v>
                </c:pt>
                <c:pt idx="9">
                  <c:v>317.77999999999997</c:v>
                </c:pt>
                <c:pt idx="10">
                  <c:v>216</c:v>
                </c:pt>
                <c:pt idx="11">
                  <c:v>240.35</c:v>
                </c:pt>
                <c:pt idx="12">
                  <c:v>386.57</c:v>
                </c:pt>
                <c:pt idx="13">
                  <c:v>261.52999999999997</c:v>
                </c:pt>
                <c:pt idx="14">
                  <c:v>249.34</c:v>
                </c:pt>
                <c:pt idx="15">
                  <c:v>309.87</c:v>
                </c:pt>
                <c:pt idx="16">
                  <c:v>345.89</c:v>
                </c:pt>
                <c:pt idx="17">
                  <c:v>165.54</c:v>
                </c:pt>
                <c:pt idx="18">
                  <c:v>196.98</c:v>
                </c:pt>
                <c:pt idx="19">
                  <c:v>395.26</c:v>
                </c:pt>
                <c:pt idx="20">
                  <c:v>406.34</c:v>
                </c:pt>
                <c:pt idx="21">
                  <c:v>171.92</c:v>
                </c:pt>
                <c:pt idx="22">
                  <c:v>303.23</c:v>
                </c:pt>
                <c:pt idx="23">
                  <c:v>377.04</c:v>
                </c:pt>
                <c:pt idx="24">
                  <c:v>194.35</c:v>
                </c:pt>
                <c:pt idx="25">
                  <c:v>213.48</c:v>
                </c:pt>
                <c:pt idx="26">
                  <c:v>293.87</c:v>
                </c:pt>
                <c:pt idx="27">
                  <c:v>259.61</c:v>
                </c:pt>
                <c:pt idx="28">
                  <c:v>323.70999999999998</c:v>
                </c:pt>
                <c:pt idx="29">
                  <c:v>275.02</c:v>
                </c:pt>
                <c:pt idx="30">
                  <c:v>109.71</c:v>
                </c:pt>
                <c:pt idx="31">
                  <c:v>359.19</c:v>
                </c:pt>
                <c:pt idx="32">
                  <c:v>201.51</c:v>
                </c:pt>
                <c:pt idx="33">
                  <c:v>460.36</c:v>
                </c:pt>
                <c:pt idx="34">
                  <c:v>447.76</c:v>
                </c:pt>
                <c:pt idx="35">
                  <c:v>482.55</c:v>
                </c:pt>
                <c:pt idx="36">
                  <c:v>438.29</c:v>
                </c:pt>
                <c:pt idx="37">
                  <c:v>587.66</c:v>
                </c:pt>
                <c:pt idx="38">
                  <c:v>257.95</c:v>
                </c:pt>
                <c:pt idx="39">
                  <c:v>375.73</c:v>
                </c:pt>
              </c:numCache>
            </c:numRef>
          </c:xVal>
          <c:yVal>
            <c:numRef>
              <c:f>Data!$B$3:$B$42</c:f>
              <c:numCache>
                <c:formatCode>General</c:formatCode>
                <c:ptCount val="40"/>
                <c:pt idx="0">
                  <c:v>3.69</c:v>
                </c:pt>
                <c:pt idx="1">
                  <c:v>4.3899999999999997</c:v>
                </c:pt>
                <c:pt idx="2">
                  <c:v>4.75</c:v>
                </c:pt>
                <c:pt idx="3">
                  <c:v>6.03</c:v>
                </c:pt>
                <c:pt idx="4">
                  <c:v>12.47</c:v>
                </c:pt>
                <c:pt idx="5">
                  <c:v>12.98</c:v>
                </c:pt>
                <c:pt idx="6">
                  <c:v>14.2</c:v>
                </c:pt>
                <c:pt idx="7">
                  <c:v>14.76</c:v>
                </c:pt>
                <c:pt idx="8">
                  <c:v>15.32</c:v>
                </c:pt>
                <c:pt idx="9">
                  <c:v>16.39</c:v>
                </c:pt>
                <c:pt idx="10">
                  <c:v>17.350000000000001</c:v>
                </c:pt>
                <c:pt idx="11">
                  <c:v>17.77</c:v>
                </c:pt>
                <c:pt idx="12">
                  <c:v>17.93</c:v>
                </c:pt>
                <c:pt idx="13">
                  <c:v>18.43</c:v>
                </c:pt>
                <c:pt idx="14">
                  <c:v>18.55</c:v>
                </c:pt>
                <c:pt idx="15">
                  <c:v>18.8</c:v>
                </c:pt>
                <c:pt idx="16">
                  <c:v>18.809999999999999</c:v>
                </c:pt>
                <c:pt idx="17">
                  <c:v>19.04</c:v>
                </c:pt>
                <c:pt idx="18">
                  <c:v>19.22</c:v>
                </c:pt>
                <c:pt idx="19">
                  <c:v>19.93</c:v>
                </c:pt>
                <c:pt idx="20">
                  <c:v>20.13</c:v>
                </c:pt>
                <c:pt idx="21">
                  <c:v>20.329999999999998</c:v>
                </c:pt>
                <c:pt idx="22">
                  <c:v>20.37</c:v>
                </c:pt>
                <c:pt idx="23">
                  <c:v>20.43</c:v>
                </c:pt>
                <c:pt idx="24">
                  <c:v>21.45</c:v>
                </c:pt>
                <c:pt idx="25">
                  <c:v>22.52</c:v>
                </c:pt>
                <c:pt idx="26">
                  <c:v>22.55</c:v>
                </c:pt>
                <c:pt idx="27">
                  <c:v>22.86</c:v>
                </c:pt>
                <c:pt idx="28">
                  <c:v>24.2</c:v>
                </c:pt>
                <c:pt idx="29">
                  <c:v>24.39</c:v>
                </c:pt>
                <c:pt idx="30">
                  <c:v>24.42</c:v>
                </c:pt>
                <c:pt idx="31">
                  <c:v>25.2</c:v>
                </c:pt>
                <c:pt idx="32">
                  <c:v>25.5</c:v>
                </c:pt>
                <c:pt idx="33">
                  <c:v>26.61</c:v>
                </c:pt>
                <c:pt idx="34">
                  <c:v>26.7</c:v>
                </c:pt>
                <c:pt idx="35">
                  <c:v>27.14</c:v>
                </c:pt>
                <c:pt idx="36">
                  <c:v>27.16</c:v>
                </c:pt>
                <c:pt idx="37">
                  <c:v>28.62</c:v>
                </c:pt>
                <c:pt idx="38">
                  <c:v>29.4</c:v>
                </c:pt>
                <c:pt idx="39">
                  <c:v>33.4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70-B546-940D-C096537B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956592"/>
        <c:axId val="639510256"/>
      </c:scatterChart>
      <c:valAx>
        <c:axId val="63895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9510256"/>
        <c:crosses val="autoZero"/>
        <c:crossBetween val="midCat"/>
      </c:valAx>
      <c:valAx>
        <c:axId val="639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895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</xdr:colOff>
      <xdr:row>0</xdr:row>
      <xdr:rowOff>172244</xdr:rowOff>
    </xdr:from>
    <xdr:to>
      <xdr:col>15</xdr:col>
      <xdr:colOff>7936</xdr:colOff>
      <xdr:row>18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EA41C6F-F115-CC4E-A5F9-DB0E51B53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253999</xdr:colOff>
      <xdr:row>20</xdr:row>
      <xdr:rowOff>39688</xdr:rowOff>
    </xdr:from>
    <xdr:to>
      <xdr:col>12</xdr:col>
      <xdr:colOff>561677</xdr:colOff>
      <xdr:row>24</xdr:row>
      <xdr:rowOff>108685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CEB3BD3-47C0-B447-B990-6B88D3EC1E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937" y="3849688"/>
          <a:ext cx="2522240" cy="83099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/>
          </a:solidFill>
        </a:ln>
      </xdr:spPr>
    </xdr:pic>
    <xdr:clientData/>
  </xdr:twoCellAnchor>
  <xdr:twoCellAnchor editAs="oneCell">
    <xdr:from>
      <xdr:col>13</xdr:col>
      <xdr:colOff>662981</xdr:colOff>
      <xdr:row>20</xdr:row>
      <xdr:rowOff>189483</xdr:rowOff>
    </xdr:from>
    <xdr:to>
      <xdr:col>16</xdr:col>
      <xdr:colOff>194585</xdr:colOff>
      <xdr:row>23</xdr:row>
      <xdr:rowOff>92945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2CABFD7-3282-2D4D-A392-B0CD0164DE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0669" y="3999483"/>
          <a:ext cx="1746166" cy="47496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45"/>
  <sheetViews>
    <sheetView tabSelected="1" zoomScale="160" zoomScaleNormal="160" workbookViewId="0">
      <selection activeCell="H43" sqref="H43"/>
    </sheetView>
  </sheetViews>
  <sheetFormatPr baseColWidth="10" defaultColWidth="9.6640625" defaultRowHeight="15" x14ac:dyDescent="0.2"/>
  <cols>
    <col min="1" max="2" width="10" customWidth="1"/>
    <col min="3" max="5" width="11.33203125" style="3" customWidth="1"/>
  </cols>
  <sheetData>
    <row r="1" spans="1:7" x14ac:dyDescent="0.2">
      <c r="A1" s="3" t="s">
        <v>5</v>
      </c>
      <c r="B1" s="3" t="s">
        <v>7</v>
      </c>
    </row>
    <row r="2" spans="1:7" x14ac:dyDescent="0.2">
      <c r="A2" s="1" t="s">
        <v>0</v>
      </c>
      <c r="B2" s="1" t="s">
        <v>1</v>
      </c>
      <c r="C2" s="3" t="s">
        <v>15</v>
      </c>
      <c r="D2" s="3" t="s">
        <v>16</v>
      </c>
      <c r="E2" s="3" t="s">
        <v>18</v>
      </c>
    </row>
    <row r="3" spans="1:7" x14ac:dyDescent="0.2">
      <c r="A3">
        <v>115.22</v>
      </c>
      <c r="B3">
        <v>3.69</v>
      </c>
      <c r="C3" s="3">
        <f>83.41+10.2*B3</f>
        <v>121.048</v>
      </c>
      <c r="D3" s="3">
        <f>A3-C3</f>
        <v>-5.828000000000003</v>
      </c>
      <c r="E3" s="7">
        <f>D3^2</f>
        <v>33.965584000000035</v>
      </c>
    </row>
    <row r="4" spans="1:7" x14ac:dyDescent="0.2">
      <c r="A4">
        <v>135.97999999999999</v>
      </c>
      <c r="B4">
        <v>4.3899999999999997</v>
      </c>
      <c r="C4" s="3">
        <f t="shared" ref="C4:C42" si="0">83.41+10.2*B4</f>
        <v>128.18799999999999</v>
      </c>
      <c r="D4" s="3">
        <f t="shared" ref="D4:D42" si="1">A4-C4</f>
        <v>7.7920000000000016</v>
      </c>
      <c r="E4" s="7">
        <f t="shared" ref="E4:E42" si="2">D4^2</f>
        <v>60.715264000000026</v>
      </c>
      <c r="F4" t="s">
        <v>9</v>
      </c>
      <c r="G4">
        <f>AVERAGE(A3:A42)</f>
        <v>283.57350000000002</v>
      </c>
    </row>
    <row r="5" spans="1:7" x14ac:dyDescent="0.2">
      <c r="A5">
        <v>119.34</v>
      </c>
      <c r="B5">
        <v>4.75</v>
      </c>
      <c r="C5" s="3">
        <f t="shared" si="0"/>
        <v>131.85999999999999</v>
      </c>
      <c r="D5" s="3">
        <f t="shared" si="1"/>
        <v>-12.519999999999982</v>
      </c>
      <c r="E5" s="7">
        <f t="shared" si="2"/>
        <v>156.75039999999956</v>
      </c>
      <c r="F5" t="s">
        <v>8</v>
      </c>
      <c r="G5">
        <f>AVERAGE(B3:B42)</f>
        <v>19.604750000000003</v>
      </c>
    </row>
    <row r="6" spans="1:7" x14ac:dyDescent="0.2">
      <c r="A6">
        <v>114.96</v>
      </c>
      <c r="B6">
        <v>6.03</v>
      </c>
      <c r="C6" s="3">
        <f t="shared" si="0"/>
        <v>144.916</v>
      </c>
      <c r="D6" s="3">
        <f t="shared" si="1"/>
        <v>-29.956000000000003</v>
      </c>
      <c r="E6" s="7">
        <f t="shared" si="2"/>
        <v>897.36193600000013</v>
      </c>
    </row>
    <row r="7" spans="1:7" x14ac:dyDescent="0.2">
      <c r="A7">
        <v>187.05</v>
      </c>
      <c r="B7">
        <v>12.47</v>
      </c>
      <c r="C7" s="3">
        <f t="shared" si="0"/>
        <v>210.60399999999998</v>
      </c>
      <c r="D7" s="3">
        <f t="shared" si="1"/>
        <v>-23.553999999999974</v>
      </c>
      <c r="E7" s="7">
        <f t="shared" si="2"/>
        <v>554.79091599999879</v>
      </c>
      <c r="F7" s="2" t="s">
        <v>10</v>
      </c>
      <c r="G7" s="2">
        <f>_xlfn.COVARIANCE.P(A3:A42,B3:B42)</f>
        <v>466.78171087500004</v>
      </c>
    </row>
    <row r="8" spans="1:7" x14ac:dyDescent="0.2">
      <c r="A8">
        <v>243.92</v>
      </c>
      <c r="B8">
        <v>12.98</v>
      </c>
      <c r="C8" s="3">
        <f t="shared" si="0"/>
        <v>215.80599999999998</v>
      </c>
      <c r="D8" s="3">
        <f t="shared" si="1"/>
        <v>28.114000000000004</v>
      </c>
      <c r="E8" s="7">
        <f t="shared" si="2"/>
        <v>790.39699600000029</v>
      </c>
    </row>
    <row r="9" spans="1:7" x14ac:dyDescent="0.2">
      <c r="A9">
        <v>267.43</v>
      </c>
      <c r="B9">
        <v>14.2</v>
      </c>
      <c r="C9" s="3">
        <f t="shared" si="0"/>
        <v>228.24999999999997</v>
      </c>
      <c r="D9" s="3">
        <f t="shared" si="1"/>
        <v>39.180000000000035</v>
      </c>
      <c r="E9" s="7">
        <f t="shared" si="2"/>
        <v>1535.0724000000027</v>
      </c>
      <c r="F9" s="2" t="s">
        <v>11</v>
      </c>
      <c r="G9" s="2">
        <f>_xlfn.VAR.P(B3:B42)</f>
        <v>45.719689937499936</v>
      </c>
    </row>
    <row r="10" spans="1:7" x14ac:dyDescent="0.2">
      <c r="A10">
        <v>238.71</v>
      </c>
      <c r="B10">
        <v>14.76</v>
      </c>
      <c r="C10" s="3">
        <f t="shared" si="0"/>
        <v>233.96199999999999</v>
      </c>
      <c r="D10" s="3">
        <f t="shared" si="1"/>
        <v>4.7480000000000189</v>
      </c>
      <c r="E10" s="7">
        <f t="shared" si="2"/>
        <v>22.54350400000018</v>
      </c>
    </row>
    <row r="11" spans="1:7" x14ac:dyDescent="0.2">
      <c r="A11">
        <v>295.94</v>
      </c>
      <c r="B11">
        <v>15.32</v>
      </c>
      <c r="C11" s="3">
        <f t="shared" si="0"/>
        <v>239.67399999999998</v>
      </c>
      <c r="D11" s="3">
        <f t="shared" si="1"/>
        <v>56.26600000000002</v>
      </c>
      <c r="E11" s="7">
        <f t="shared" si="2"/>
        <v>3165.8627560000023</v>
      </c>
    </row>
    <row r="12" spans="1:7" x14ac:dyDescent="0.2">
      <c r="A12">
        <v>317.77999999999997</v>
      </c>
      <c r="B12">
        <v>16.39</v>
      </c>
      <c r="C12" s="3">
        <f t="shared" si="0"/>
        <v>250.58799999999999</v>
      </c>
      <c r="D12" s="3">
        <f t="shared" si="1"/>
        <v>67.191999999999979</v>
      </c>
      <c r="E12" s="7">
        <f t="shared" si="2"/>
        <v>4514.764863999997</v>
      </c>
      <c r="F12" s="4" t="s">
        <v>12</v>
      </c>
      <c r="G12" s="4">
        <f>G7/G9</f>
        <v>10.2096429681195</v>
      </c>
    </row>
    <row r="13" spans="1:7" x14ac:dyDescent="0.2">
      <c r="A13">
        <v>216</v>
      </c>
      <c r="B13">
        <v>17.350000000000001</v>
      </c>
      <c r="C13" s="3">
        <f t="shared" si="0"/>
        <v>260.38</v>
      </c>
      <c r="D13" s="3">
        <f t="shared" si="1"/>
        <v>-44.379999999999995</v>
      </c>
      <c r="E13" s="7">
        <f t="shared" si="2"/>
        <v>1969.5843999999995</v>
      </c>
    </row>
    <row r="14" spans="1:7" x14ac:dyDescent="0.2">
      <c r="A14">
        <v>240.35</v>
      </c>
      <c r="B14">
        <v>17.77</v>
      </c>
      <c r="C14" s="3">
        <f t="shared" si="0"/>
        <v>264.66399999999999</v>
      </c>
      <c r="D14" s="3">
        <f t="shared" si="1"/>
        <v>-24.313999999999993</v>
      </c>
      <c r="E14" s="7">
        <f t="shared" si="2"/>
        <v>591.1705959999997</v>
      </c>
      <c r="F14" s="4" t="s">
        <v>13</v>
      </c>
      <c r="G14" s="4">
        <f>G4-G12*G5</f>
        <v>83.416002020759237</v>
      </c>
    </row>
    <row r="15" spans="1:7" x14ac:dyDescent="0.2">
      <c r="A15">
        <v>386.57</v>
      </c>
      <c r="B15">
        <v>17.93</v>
      </c>
      <c r="C15" s="3">
        <f t="shared" si="0"/>
        <v>266.29599999999999</v>
      </c>
      <c r="D15" s="3">
        <f t="shared" si="1"/>
        <v>120.274</v>
      </c>
      <c r="E15" s="7">
        <f t="shared" si="2"/>
        <v>14465.835075999999</v>
      </c>
    </row>
    <row r="16" spans="1:7" x14ac:dyDescent="0.2">
      <c r="A16">
        <v>261.52999999999997</v>
      </c>
      <c r="B16">
        <v>18.43</v>
      </c>
      <c r="C16" s="3">
        <f t="shared" si="0"/>
        <v>271.39599999999996</v>
      </c>
      <c r="D16" s="3">
        <f t="shared" si="1"/>
        <v>-9.8659999999999854</v>
      </c>
      <c r="E16" s="7">
        <f t="shared" si="2"/>
        <v>97.337955999999707</v>
      </c>
      <c r="G16">
        <f>SLOPE(A3:A42,B3:B42)</f>
        <v>10.209642968119491</v>
      </c>
    </row>
    <row r="17" spans="1:7" x14ac:dyDescent="0.2">
      <c r="A17">
        <v>249.34</v>
      </c>
      <c r="B17">
        <v>18.55</v>
      </c>
      <c r="C17" s="3">
        <f t="shared" si="0"/>
        <v>272.62</v>
      </c>
      <c r="D17" s="3">
        <f t="shared" si="1"/>
        <v>-23.28</v>
      </c>
      <c r="E17" s="7">
        <f t="shared" si="2"/>
        <v>541.9584000000001</v>
      </c>
      <c r="G17">
        <f>INTERCEPT(A3:A42,B3:B42)</f>
        <v>83.416002020759407</v>
      </c>
    </row>
    <row r="18" spans="1:7" x14ac:dyDescent="0.2">
      <c r="A18">
        <v>309.87</v>
      </c>
      <c r="B18">
        <v>18.8</v>
      </c>
      <c r="C18" s="3">
        <f t="shared" si="0"/>
        <v>275.16999999999996</v>
      </c>
      <c r="D18" s="3">
        <f t="shared" si="1"/>
        <v>34.700000000000045</v>
      </c>
      <c r="E18" s="7">
        <f t="shared" si="2"/>
        <v>1204.0900000000031</v>
      </c>
    </row>
    <row r="19" spans="1:7" x14ac:dyDescent="0.2">
      <c r="A19">
        <v>345.89</v>
      </c>
      <c r="B19">
        <v>18.809999999999999</v>
      </c>
      <c r="C19" s="3">
        <f t="shared" si="0"/>
        <v>275.27199999999993</v>
      </c>
      <c r="D19" s="3">
        <f t="shared" si="1"/>
        <v>70.618000000000052</v>
      </c>
      <c r="E19" s="7">
        <f t="shared" si="2"/>
        <v>4986.9019240000071</v>
      </c>
      <c r="F19" s="5" t="s">
        <v>14</v>
      </c>
      <c r="G19" s="5"/>
    </row>
    <row r="20" spans="1:7" x14ac:dyDescent="0.2">
      <c r="A20">
        <v>165.54</v>
      </c>
      <c r="B20">
        <v>19.04</v>
      </c>
      <c r="C20" s="3">
        <f t="shared" si="0"/>
        <v>277.61799999999994</v>
      </c>
      <c r="D20" s="3">
        <f t="shared" si="1"/>
        <v>-112.07799999999995</v>
      </c>
      <c r="E20" s="7">
        <f t="shared" si="2"/>
        <v>12561.478083999988</v>
      </c>
    </row>
    <row r="21" spans="1:7" x14ac:dyDescent="0.2">
      <c r="A21">
        <v>196.98</v>
      </c>
      <c r="B21">
        <v>19.22</v>
      </c>
      <c r="C21" s="3">
        <f t="shared" si="0"/>
        <v>279.45399999999995</v>
      </c>
      <c r="D21" s="3">
        <f t="shared" si="1"/>
        <v>-82.473999999999961</v>
      </c>
      <c r="E21" s="7">
        <f t="shared" si="2"/>
        <v>6801.9606759999933</v>
      </c>
    </row>
    <row r="22" spans="1:7" x14ac:dyDescent="0.2">
      <c r="A22">
        <v>395.26</v>
      </c>
      <c r="B22">
        <v>19.93</v>
      </c>
      <c r="C22" s="3">
        <f t="shared" si="0"/>
        <v>286.69599999999997</v>
      </c>
      <c r="D22" s="3">
        <f t="shared" si="1"/>
        <v>108.56400000000002</v>
      </c>
      <c r="E22" s="7">
        <f t="shared" si="2"/>
        <v>11786.142096000005</v>
      </c>
      <c r="F22" s="2">
        <f>CORREL(A3:A42,B3:B42)</f>
        <v>0.62048547703492052</v>
      </c>
      <c r="G22" s="2" t="s">
        <v>2</v>
      </c>
    </row>
    <row r="23" spans="1:7" x14ac:dyDescent="0.2">
      <c r="A23">
        <v>406.34</v>
      </c>
      <c r="B23">
        <v>20.13</v>
      </c>
      <c r="C23" s="3">
        <f t="shared" si="0"/>
        <v>288.73599999999999</v>
      </c>
      <c r="D23" s="3">
        <f t="shared" si="1"/>
        <v>117.60399999999998</v>
      </c>
      <c r="E23" s="7">
        <f t="shared" si="2"/>
        <v>13830.700815999997</v>
      </c>
    </row>
    <row r="24" spans="1:7" x14ac:dyDescent="0.2">
      <c r="A24">
        <v>171.92</v>
      </c>
      <c r="B24">
        <v>20.329999999999998</v>
      </c>
      <c r="C24" s="3">
        <f t="shared" si="0"/>
        <v>290.77599999999995</v>
      </c>
      <c r="D24" s="3">
        <f t="shared" si="1"/>
        <v>-118.85599999999997</v>
      </c>
      <c r="E24" s="7">
        <f t="shared" si="2"/>
        <v>14126.748735999992</v>
      </c>
      <c r="F24" t="s">
        <v>3</v>
      </c>
    </row>
    <row r="25" spans="1:7" x14ac:dyDescent="0.2">
      <c r="A25">
        <v>303.23</v>
      </c>
      <c r="B25">
        <v>20.37</v>
      </c>
      <c r="C25" s="3">
        <f t="shared" si="0"/>
        <v>291.18399999999997</v>
      </c>
      <c r="D25" s="3">
        <f t="shared" si="1"/>
        <v>12.046000000000049</v>
      </c>
      <c r="E25" s="7">
        <f t="shared" si="2"/>
        <v>145.10611600000118</v>
      </c>
      <c r="F25" t="s">
        <v>4</v>
      </c>
      <c r="G25" t="s">
        <v>5</v>
      </c>
    </row>
    <row r="26" spans="1:7" x14ac:dyDescent="0.2">
      <c r="A26">
        <v>377.04</v>
      </c>
      <c r="B26">
        <v>20.43</v>
      </c>
      <c r="C26" s="3">
        <f t="shared" si="0"/>
        <v>291.79599999999999</v>
      </c>
      <c r="D26" s="3">
        <f t="shared" si="1"/>
        <v>85.244000000000028</v>
      </c>
      <c r="E26" s="7">
        <f t="shared" si="2"/>
        <v>7266.5395360000048</v>
      </c>
      <c r="F26" t="s">
        <v>6</v>
      </c>
      <c r="G26" t="s">
        <v>7</v>
      </c>
    </row>
    <row r="27" spans="1:7" x14ac:dyDescent="0.2">
      <c r="A27">
        <v>194.35</v>
      </c>
      <c r="B27">
        <v>21.45</v>
      </c>
      <c r="C27" s="3">
        <f t="shared" si="0"/>
        <v>302.19999999999993</v>
      </c>
      <c r="D27" s="3">
        <f t="shared" si="1"/>
        <v>-107.84999999999994</v>
      </c>
      <c r="E27" s="7">
        <f t="shared" si="2"/>
        <v>11631.622499999987</v>
      </c>
    </row>
    <row r="28" spans="1:7" x14ac:dyDescent="0.2">
      <c r="A28">
        <v>213.48</v>
      </c>
      <c r="B28">
        <v>22.52</v>
      </c>
      <c r="C28" s="3">
        <f t="shared" si="0"/>
        <v>313.11399999999998</v>
      </c>
      <c r="D28" s="3">
        <f t="shared" si="1"/>
        <v>-99.633999999999986</v>
      </c>
      <c r="E28" s="7">
        <f t="shared" si="2"/>
        <v>9926.9339559999971</v>
      </c>
    </row>
    <row r="29" spans="1:7" x14ac:dyDescent="0.2">
      <c r="A29">
        <v>293.87</v>
      </c>
      <c r="B29">
        <v>22.55</v>
      </c>
      <c r="C29" s="3">
        <f t="shared" si="0"/>
        <v>313.41999999999996</v>
      </c>
      <c r="D29" s="3">
        <f t="shared" si="1"/>
        <v>-19.549999999999955</v>
      </c>
      <c r="E29" s="7">
        <f t="shared" si="2"/>
        <v>382.20249999999822</v>
      </c>
    </row>
    <row r="30" spans="1:7" x14ac:dyDescent="0.2">
      <c r="A30">
        <v>259.61</v>
      </c>
      <c r="B30">
        <v>22.86</v>
      </c>
      <c r="C30" s="3">
        <f t="shared" si="0"/>
        <v>316.58199999999999</v>
      </c>
      <c r="D30" s="3">
        <f t="shared" si="1"/>
        <v>-56.97199999999998</v>
      </c>
      <c r="E30" s="7">
        <f t="shared" si="2"/>
        <v>3245.8087839999976</v>
      </c>
    </row>
    <row r="31" spans="1:7" x14ac:dyDescent="0.2">
      <c r="A31">
        <v>323.70999999999998</v>
      </c>
      <c r="B31">
        <v>24.2</v>
      </c>
      <c r="C31" s="3">
        <f t="shared" si="0"/>
        <v>330.25</v>
      </c>
      <c r="D31" s="3">
        <f t="shared" si="1"/>
        <v>-6.5400000000000205</v>
      </c>
      <c r="E31" s="7">
        <f t="shared" si="2"/>
        <v>42.771600000000269</v>
      </c>
    </row>
    <row r="32" spans="1:7" x14ac:dyDescent="0.2">
      <c r="A32">
        <v>275.02</v>
      </c>
      <c r="B32">
        <v>24.39</v>
      </c>
      <c r="C32" s="3">
        <f t="shared" si="0"/>
        <v>332.18799999999999</v>
      </c>
      <c r="D32" s="3">
        <f t="shared" si="1"/>
        <v>-57.168000000000006</v>
      </c>
      <c r="E32" s="7">
        <f t="shared" si="2"/>
        <v>3268.1802240000006</v>
      </c>
    </row>
    <row r="33" spans="1:5" x14ac:dyDescent="0.2">
      <c r="A33">
        <v>109.71</v>
      </c>
      <c r="B33">
        <v>24.42</v>
      </c>
      <c r="C33" s="3">
        <f t="shared" si="0"/>
        <v>332.49400000000003</v>
      </c>
      <c r="D33" s="3">
        <f t="shared" si="1"/>
        <v>-222.78400000000005</v>
      </c>
      <c r="E33" s="7">
        <f t="shared" si="2"/>
        <v>49632.710656000025</v>
      </c>
    </row>
    <row r="34" spans="1:5" x14ac:dyDescent="0.2">
      <c r="A34">
        <v>359.19</v>
      </c>
      <c r="B34">
        <v>25.2</v>
      </c>
      <c r="C34" s="3">
        <f t="shared" si="0"/>
        <v>340.44999999999993</v>
      </c>
      <c r="D34" s="3">
        <f t="shared" si="1"/>
        <v>18.740000000000066</v>
      </c>
      <c r="E34" s="7">
        <f t="shared" si="2"/>
        <v>351.18760000000248</v>
      </c>
    </row>
    <row r="35" spans="1:5" x14ac:dyDescent="0.2">
      <c r="A35">
        <v>201.51</v>
      </c>
      <c r="B35">
        <v>25.5</v>
      </c>
      <c r="C35" s="3">
        <f t="shared" si="0"/>
        <v>343.51</v>
      </c>
      <c r="D35" s="3">
        <f t="shared" si="1"/>
        <v>-142</v>
      </c>
      <c r="E35" s="7">
        <f t="shared" si="2"/>
        <v>20164</v>
      </c>
    </row>
    <row r="36" spans="1:5" x14ac:dyDescent="0.2">
      <c r="A36">
        <v>460.36</v>
      </c>
      <c r="B36">
        <v>26.61</v>
      </c>
      <c r="C36" s="3">
        <f t="shared" si="0"/>
        <v>354.83199999999999</v>
      </c>
      <c r="D36" s="3">
        <f t="shared" si="1"/>
        <v>105.52800000000002</v>
      </c>
      <c r="E36" s="7">
        <f t="shared" si="2"/>
        <v>11136.158784000005</v>
      </c>
    </row>
    <row r="37" spans="1:5" x14ac:dyDescent="0.2">
      <c r="A37">
        <v>447.76</v>
      </c>
      <c r="B37">
        <v>26.7</v>
      </c>
      <c r="C37" s="3">
        <f t="shared" si="0"/>
        <v>355.75</v>
      </c>
      <c r="D37" s="3">
        <f t="shared" si="1"/>
        <v>92.009999999999991</v>
      </c>
      <c r="E37" s="7">
        <f t="shared" si="2"/>
        <v>8465.8400999999976</v>
      </c>
    </row>
    <row r="38" spans="1:5" x14ac:dyDescent="0.2">
      <c r="A38">
        <v>482.55</v>
      </c>
      <c r="B38">
        <v>27.14</v>
      </c>
      <c r="C38" s="3">
        <f t="shared" si="0"/>
        <v>360.23799999999994</v>
      </c>
      <c r="D38" s="3">
        <f t="shared" si="1"/>
        <v>122.31200000000007</v>
      </c>
      <c r="E38" s="7">
        <f t="shared" si="2"/>
        <v>14960.225344000017</v>
      </c>
    </row>
    <row r="39" spans="1:5" x14ac:dyDescent="0.2">
      <c r="A39">
        <v>438.29</v>
      </c>
      <c r="B39">
        <v>27.16</v>
      </c>
      <c r="C39" s="3">
        <f t="shared" si="0"/>
        <v>360.44200000000001</v>
      </c>
      <c r="D39" s="3">
        <f t="shared" si="1"/>
        <v>77.848000000000013</v>
      </c>
      <c r="E39" s="7">
        <f t="shared" si="2"/>
        <v>6060.3111040000022</v>
      </c>
    </row>
    <row r="40" spans="1:5" x14ac:dyDescent="0.2">
      <c r="A40">
        <v>587.66</v>
      </c>
      <c r="B40">
        <v>28.62</v>
      </c>
      <c r="C40" s="3">
        <f t="shared" si="0"/>
        <v>375.33399999999995</v>
      </c>
      <c r="D40" s="3">
        <f t="shared" si="1"/>
        <v>212.32600000000002</v>
      </c>
      <c r="E40" s="7">
        <f t="shared" si="2"/>
        <v>45082.330276000008</v>
      </c>
    </row>
    <row r="41" spans="1:5" x14ac:dyDescent="0.2">
      <c r="A41">
        <v>257.95</v>
      </c>
      <c r="B41">
        <v>29.4</v>
      </c>
      <c r="C41" s="3">
        <f t="shared" si="0"/>
        <v>383.28999999999996</v>
      </c>
      <c r="D41" s="3">
        <f t="shared" si="1"/>
        <v>-125.33999999999997</v>
      </c>
      <c r="E41" s="7">
        <f t="shared" si="2"/>
        <v>15710.115599999994</v>
      </c>
    </row>
    <row r="42" spans="1:5" x14ac:dyDescent="0.2">
      <c r="A42">
        <v>375.73</v>
      </c>
      <c r="B42">
        <v>33.4</v>
      </c>
      <c r="C42" s="3">
        <f t="shared" si="0"/>
        <v>424.08999999999992</v>
      </c>
      <c r="D42" s="3">
        <f t="shared" si="1"/>
        <v>-48.3599999999999</v>
      </c>
      <c r="E42" s="7">
        <f t="shared" si="2"/>
        <v>2338.6895999999902</v>
      </c>
    </row>
    <row r="44" spans="1:5" x14ac:dyDescent="0.2">
      <c r="C44" s="3" t="s">
        <v>17</v>
      </c>
      <c r="D44" s="3">
        <f>SUM(D3:D42)</f>
        <v>7.8020000000008167</v>
      </c>
      <c r="E44" s="3">
        <f>SUM(E3:E42)</f>
        <v>304506.86765999999</v>
      </c>
    </row>
    <row r="45" spans="1:5" ht="29" customHeight="1" x14ac:dyDescent="0.2">
      <c r="C45" s="6"/>
      <c r="D45" s="8" t="s">
        <v>19</v>
      </c>
      <c r="E45" s="8">
        <f>E44/38</f>
        <v>8013.3386226315788</v>
      </c>
    </row>
  </sheetData>
  <mergeCells count="1">
    <mergeCell ref="F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2006-10-24T03:27:27Z</dcterms:created>
  <dcterms:modified xsi:type="dcterms:W3CDTF">2021-02-10T16:53:39Z</dcterms:modified>
</cp:coreProperties>
</file>