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s 1" sheetId="1" r:id="rId1"/>
    <sheet name="Es 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<sst xmlns="http://schemas.openxmlformats.org/spreadsheetml/2006/main" count="64" uniqueCount="61">
  <si>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NOME</t>
  </si>
  <si>
    <t>COGNOME</t>
  </si>
  <si>
    <t>MATRICOLA</t>
  </si>
  <si>
    <t>-</t>
  </si>
  <si>
    <t>ESONERO PROVA SCRITTA DEMOGRAFIA - 21.5.2020</t>
  </si>
  <si>
    <r>
      <t>d) il totale degli anni vissuti dai sopravviventi al 105</t>
    </r>
    <r>
      <rPr>
        <vertAlign val="superscript"/>
        <sz val="14"/>
        <rFont val="Times New Roman"/>
        <family val="1"/>
      </rPr>
      <t xml:space="preserve">mo </t>
    </r>
    <r>
      <rPr>
        <sz val="14"/>
        <rFont val="Times New Roman"/>
        <family val="1"/>
      </rPr>
      <t>compleanno;</t>
    </r>
  </si>
  <si>
    <t>Età x</t>
  </si>
  <si>
    <r>
      <t>d</t>
    </r>
    <r>
      <rPr>
        <vertAlign val="subscript"/>
        <sz val="14"/>
        <rFont val="Times New Roman"/>
        <family val="1"/>
      </rPr>
      <t>x</t>
    </r>
  </si>
  <si>
    <r>
      <t>l</t>
    </r>
    <r>
      <rPr>
        <vertAlign val="subscript"/>
        <sz val="14"/>
        <rFont val="Times New Roman"/>
        <family val="1"/>
      </rPr>
      <t>x</t>
    </r>
  </si>
  <si>
    <r>
      <t>q</t>
    </r>
    <r>
      <rPr>
        <vertAlign val="subscript"/>
        <sz val="14"/>
        <color indexed="8"/>
        <rFont val="Times New Roman"/>
        <family val="1"/>
      </rPr>
      <t>x</t>
    </r>
  </si>
  <si>
    <r>
      <t>L</t>
    </r>
    <r>
      <rPr>
        <vertAlign val="subscript"/>
        <sz val="14"/>
        <rFont val="Times New Roman"/>
        <family val="1"/>
      </rPr>
      <t>x</t>
    </r>
  </si>
  <si>
    <r>
      <t>T</t>
    </r>
    <r>
      <rPr>
        <vertAlign val="subscript"/>
        <sz val="14"/>
        <rFont val="Times New Roman"/>
        <family val="1"/>
      </rPr>
      <t>x</t>
    </r>
  </si>
  <si>
    <r>
      <t>e</t>
    </r>
    <r>
      <rPr>
        <vertAlign val="subscript"/>
        <sz val="14"/>
        <color indexed="8"/>
        <rFont val="Times New Roman"/>
        <family val="1"/>
      </rPr>
      <t>x</t>
    </r>
  </si>
  <si>
    <t>Completare la tavola di mortalità e quindi rispondere alle seguenti domande:</t>
  </si>
  <si>
    <r>
      <t>a) la probabilità di sopravvivere tra il 106</t>
    </r>
    <r>
      <rPr>
        <vertAlign val="superscript"/>
        <sz val="14"/>
        <rFont val="Times New Roman"/>
        <family val="1"/>
      </rPr>
      <t>mo</t>
    </r>
    <r>
      <rPr>
        <sz val="14"/>
        <rFont val="Times New Roman"/>
        <family val="1"/>
      </rPr>
      <t xml:space="preserve"> ed il 107</t>
    </r>
    <r>
      <rPr>
        <vertAlign val="superscript"/>
        <sz val="14"/>
        <rFont val="Times New Roman"/>
        <family val="1"/>
      </rPr>
      <t>mo</t>
    </r>
    <r>
      <rPr>
        <sz val="14"/>
        <rFont val="Times New Roman"/>
        <family val="1"/>
      </rPr>
      <t xml:space="preserve"> compleanno;</t>
    </r>
  </si>
  <si>
    <t>b) la probabilità per un uomo al 102° compleanno di compiere il 105°;</t>
  </si>
  <si>
    <t>c) la probabilità di morire dopo aver compiuto il 104° compleanno;</t>
  </si>
  <si>
    <r>
      <t xml:space="preserve"> Si dispone della serie dei decessi del troncone finale di una tavola di mortalità, Uomini (l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=100000):</t>
    </r>
  </si>
  <si>
    <t>e) il numero medio di anni che un 102nne può aspettarsi di vivere fino a 107 anni;</t>
  </si>
  <si>
    <t>f) il numero medio di anni che un 105nne può ancora aspettarsi di vivere;</t>
  </si>
  <si>
    <t>g) Sapendo che il numero di uomini di 100 anni all'1.1.2016 residenti nel Comune di Roma erano 68,</t>
  </si>
  <si>
    <t xml:space="preserve">   supponendo che le condizioni di sopravvivenza rimarranno costanti e uguali a quelle descritta dalla tavola qui sopra e in assenza di movimenti migratori,</t>
  </si>
  <si>
    <t>A tal fine:</t>
  </si>
  <si>
    <t>a) Cercare la Stima dei nati per età della madre di cittadinanza straniera  e provincia, anno 2018</t>
  </si>
  <si>
    <t xml:space="preserve">b) Utilizzando opportunamente i dati di a) e quelli della popolazione straniera residente in Italia, stimare i tassi specifici di fecondità tra 15 e 49 anni delle  </t>
  </si>
  <si>
    <t xml:space="preserve">     donne straniere residenti in Italia, anno 2018 </t>
  </si>
  <si>
    <t xml:space="preserve">d) calcolare il Tasso di Fecondità Totale </t>
  </si>
  <si>
    <t>e) calcolare l'età media alla maternità</t>
  </si>
  <si>
    <t>f) calcolare l'età mediana</t>
  </si>
  <si>
    <t>c) riportare i tassi specifici di fecondità su un grafico</t>
  </si>
  <si>
    <t>g) fare un breve commento anche alla luce delle conoscenze sul comportamento riproduttivo del complesso delle donne residenti in Italia</t>
  </si>
  <si>
    <t>Si chiede di descrivere il comportamento riproduttivo delle donne straniere residenti in Italia nell'anno 2018.</t>
  </si>
  <si>
    <r>
      <t xml:space="preserve">   quanti saranno gli uomini di </t>
    </r>
    <r>
      <rPr>
        <sz val="14"/>
        <color indexed="10"/>
        <rFont val="Times New Roman"/>
        <family val="1"/>
      </rPr>
      <t>104</t>
    </r>
    <r>
      <rPr>
        <sz val="14"/>
        <color indexed="8"/>
        <rFont val="Times New Roman"/>
        <family val="1"/>
      </rPr>
      <t xml:space="preserve"> anni a Roma all'1.1.2020 ?</t>
    </r>
  </si>
  <si>
    <t>ovviamente si poteva rispondere senza fare alcun calcolo: l'evento morte DOPO i 104 anni è chiaramente certo, cioè p=1</t>
  </si>
  <si>
    <t>Calcolo porpbabilità prospettiva L104/L100=</t>
  </si>
  <si>
    <t>e moltiplico per 68=</t>
  </si>
  <si>
    <t>anziani di 104 anni</t>
  </si>
  <si>
    <t>età x</t>
  </si>
  <si>
    <t>tabella 1.5 nella pagina: iscritti in Anangrafe per nascita (due file exce; prendenre solo riga del totale Italia, scartare età &lt;15 e 50+)</t>
  </si>
  <si>
    <t>Poi cercare popolazione straniera residente (donne, età 15-49)  a 1.1.2018 e 1.1.2019 (tabelle demo.istat.it: Popolazione straniera residente al 1° gennaio per età e sesso 1.1.2018 e 1.1.2019)</t>
  </si>
  <si>
    <t>M</t>
  </si>
  <si>
    <t>F</t>
  </si>
  <si>
    <t>Totale</t>
  </si>
  <si>
    <t>1.1.2018</t>
  </si>
  <si>
    <t>1.1.2019</t>
  </si>
  <si>
    <t>(scaricate in foglio 3)</t>
  </si>
  <si>
    <t>P media</t>
  </si>
  <si>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Nati </t>
    </r>
    <r>
      <rPr>
        <vertAlign val="subscript"/>
        <sz val="12"/>
        <rFont val="Arial"/>
        <family val="2"/>
      </rPr>
      <t>2018</t>
    </r>
  </si>
  <si>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P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1.1.2018</t>
    </r>
  </si>
  <si>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P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1.1.2019</t>
    </r>
  </si>
  <si>
    <t>fx</t>
  </si>
  <si>
    <t>vedi accanto</t>
  </si>
  <si>
    <r>
      <t>x</t>
    </r>
    <r>
      <rPr>
        <vertAlign val="superscript"/>
        <sz val="12"/>
        <color indexed="8"/>
        <rFont val="Arial"/>
        <family val="2"/>
      </rPr>
      <t>c</t>
    </r>
  </si>
  <si>
    <r>
      <t>x</t>
    </r>
    <r>
      <rPr>
        <vertAlign val="superscript"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* fx</t>
    </r>
  </si>
  <si>
    <t>fx cumulate</t>
  </si>
  <si>
    <t>somma fx/2=</t>
  </si>
  <si>
    <t xml:space="preserve"> che cerco in colonna J. Appena il valore della cumulata supera questo valore mi fermo e vedo a che età corrisponde=</t>
  </si>
  <si>
    <t>Appena il valore della cumulata supera questo valore mi fermo e vedo a che età corrisponde=</t>
  </si>
  <si>
    <t>L'età mediana è 28 anni. Posso fermarmi qui o cercare il valore preciso.</t>
  </si>
  <si>
    <t xml:space="preserve">come si vede dal grafico, la fecondità specifica per età è spostata verso le età più basse. Infatti, la mediana è più piccola della media. </t>
  </si>
  <si>
    <t>Il tasso di fecondità è molto più alto del complesso delle donne residenti in Italia, che non arriva a 1.3 figli per donna in media. Anche l'età media è molto più bassa (&gt;31 anni per le italiane) 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</si>
</sst>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00"/>
    <numFmt numFmtId="165" formatCode="0.000"/>
    <numFmt numFmtId="166" formatCode="0.00000000000"/>
    <numFmt numFmtId="167" formatCode="0.0"/>
    <numFmt numFmtId="168" formatCode="0.00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vertAlign val="sub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46" applyFont="1" applyAlignment="1">
      <alignment horizontal="left"/>
      <protection/>
    </xf>
    <xf numFmtId="0" fontId="8" fillId="0" borderId="0" xfId="46" applyFont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6" fontId="6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5" fillId="0" borderId="10" xfId="47" applyFont="1" applyBorder="1">
      <alignment/>
      <protection/>
    </xf>
    <xf numFmtId="0" fontId="5" fillId="0" borderId="11" xfId="47" applyFont="1" applyBorder="1">
      <alignment/>
      <protection/>
    </xf>
    <xf numFmtId="0" fontId="5" fillId="0" borderId="12" xfId="47" applyFont="1" applyBorder="1">
      <alignment/>
      <protection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8" fontId="56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3" fontId="14" fillId="0" borderId="0" xfId="0" applyNumberFormat="1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58" fillId="0" borderId="0" xfId="0" applyFont="1" applyAlignment="1">
      <alignment horizontal="right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right" vertical="center"/>
    </xf>
    <xf numFmtId="0" fontId="60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7" xfId="50"/>
    <cellStyle name="Normale 8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Tassi specifici di fecondità, Nati donne straniere, Italia 2018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075"/>
          <c:w val="0.971"/>
          <c:h val="0.8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2'!$B$30:$B$64</c:f>
              <c:numCache/>
            </c:numRef>
          </c:cat>
          <c:val>
            <c:numRef>
              <c:f>'Es 2'!$G$30:$G$64</c:f>
              <c:numCache/>
            </c:numRef>
          </c:val>
          <c:smooth val="0"/>
        </c:ser>
        <c:marker val="1"/>
        <c:axId val="48945443"/>
        <c:axId val="32310984"/>
      </c:lineChart>
      <c:catAx>
        <c:axId val="48945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10984"/>
        <c:crosses val="autoZero"/>
        <c:auto val="1"/>
        <c:lblOffset val="100"/>
        <c:tickLblSkip val="2"/>
        <c:noMultiLvlLbl val="0"/>
      </c:catAx>
      <c:valAx>
        <c:axId val="32310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45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295275</xdr:colOff>
      <xdr:row>9</xdr:row>
      <xdr:rowOff>104775</xdr:rowOff>
    </xdr:from>
    <xdr:to>
      <xdr:col>27</xdr:col>
      <xdr:colOff>600075</xdr:colOff>
      <xdr:row>22</xdr:row>
      <xdr:rowOff>228600</xdr:rowOff>
    </xdr:to>
    <xdr:graphicFrame>
      <xdr:nvGraphicFramePr>
        <xdr:cNvPr id="1" name="Grafico 1"/>
        <xdr:cNvGraphicFramePr/>
      </xdr:nvGraphicFramePr>
      <xdr:xfrm>
        <a:off x="13058775" y="2152650"/>
        <a:ext cx="4572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6"/>
  <sheetViews>
    <sheetView tabSelected="1" zoomScalePageLayoutView="0" workbookViewId="0" topLeftCell="C6">
      <selection activeCell="F54" sqref="F54"/>
    </sheetView>
  </sheetViews>
  <sheetFormatPr defaultColWidth="9.140625" defaultRowHeight="15"/>
  <cols>
    <col min="1" max="1" width="9.140625" style="25" customWidth="1"/>
    <col min="2" max="2" width="14.421875" style="25" customWidth="1"/>
    <col min="3" max="3" width="12.8515625" style="25" customWidth="1"/>
    <col min="4" max="4" width="12.28125" style="25" customWidth="1"/>
    <col min="5" max="5" width="11.421875" style="25" customWidth="1"/>
    <col min="6" max="6" width="12.00390625" style="25" customWidth="1"/>
    <col min="7" max="7" width="10.7109375" style="25" customWidth="1"/>
    <col min="8" max="8" width="11.140625" style="25" customWidth="1"/>
    <col min="9" max="16384" width="9.140625" style="25" customWidth="1"/>
  </cols>
  <sheetData>
    <row r="2" spans="2:8" ht="18.75">
      <c r="B2" s="9"/>
      <c r="C2" s="9"/>
      <c r="D2" s="9"/>
      <c r="E2" s="9"/>
      <c r="F2" s="9"/>
      <c r="G2" s="10"/>
      <c r="H2" s="11"/>
    </row>
    <row r="3" spans="2:8" ht="18.75">
      <c r="B3" s="12" t="s">
        <v>4</v>
      </c>
      <c r="C3" s="13"/>
      <c r="D3" s="12"/>
      <c r="E3" s="12"/>
      <c r="F3" s="12"/>
      <c r="G3" s="11"/>
      <c r="H3" s="14"/>
    </row>
    <row r="4" spans="2:8" ht="18.75">
      <c r="B4" s="15"/>
      <c r="C4" s="16"/>
      <c r="D4" s="16"/>
      <c r="E4" s="16"/>
      <c r="F4" s="15"/>
      <c r="G4" s="11"/>
      <c r="H4" s="11"/>
    </row>
    <row r="5" spans="2:8" ht="19.5" thickBot="1">
      <c r="B5" s="15"/>
      <c r="C5" s="16"/>
      <c r="D5" s="16"/>
      <c r="E5" s="16"/>
      <c r="F5" s="15"/>
      <c r="G5" s="11"/>
      <c r="H5" s="11"/>
    </row>
    <row r="6" spans="2:8" ht="18.75">
      <c r="B6" s="17" t="s">
        <v>0</v>
      </c>
      <c r="C6" s="26"/>
      <c r="D6" s="18"/>
      <c r="E6" s="18" t="s">
        <v>2</v>
      </c>
      <c r="F6" s="19"/>
      <c r="G6" s="11"/>
      <c r="H6" s="11"/>
    </row>
    <row r="7" spans="2:10" ht="18.75">
      <c r="B7" s="20"/>
      <c r="C7" s="1"/>
      <c r="D7" s="1"/>
      <c r="E7" s="1"/>
      <c r="F7" s="21"/>
      <c r="G7" s="11"/>
      <c r="H7" s="11"/>
      <c r="I7" s="11"/>
      <c r="J7" s="11"/>
    </row>
    <row r="8" spans="2:10" ht="18.75">
      <c r="B8" s="20"/>
      <c r="C8" s="1"/>
      <c r="D8" s="1"/>
      <c r="E8" s="1"/>
      <c r="F8" s="21"/>
      <c r="G8" s="11"/>
      <c r="H8" s="11"/>
      <c r="I8" s="11"/>
      <c r="J8" s="11"/>
    </row>
    <row r="9" spans="2:6" ht="19.5" thickBot="1">
      <c r="B9" s="22" t="s">
        <v>1</v>
      </c>
      <c r="C9" s="27"/>
      <c r="D9" s="27"/>
      <c r="E9" s="27"/>
      <c r="F9" s="28"/>
    </row>
    <row r="10" spans="2:6" ht="18.75">
      <c r="B10" s="1"/>
      <c r="C10" s="1"/>
      <c r="D10" s="1"/>
      <c r="E10" s="1"/>
      <c r="F10" s="1"/>
    </row>
    <row r="11" spans="2:6" ht="18.75">
      <c r="B11" s="1"/>
      <c r="C11" s="1"/>
      <c r="D11" s="1"/>
      <c r="E11" s="1"/>
      <c r="F11" s="1"/>
    </row>
    <row r="12" spans="2:6" ht="20.25">
      <c r="B12" s="3" t="s">
        <v>17</v>
      </c>
      <c r="C12" s="3"/>
      <c r="D12" s="3"/>
      <c r="E12" s="3"/>
      <c r="F12" s="1"/>
    </row>
    <row r="13" spans="2:6" ht="18.75">
      <c r="B13" s="3"/>
      <c r="C13" s="3"/>
      <c r="D13" s="3"/>
      <c r="E13" s="3"/>
      <c r="F13" s="1"/>
    </row>
    <row r="14" spans="2:6" ht="18.75">
      <c r="B14" s="3"/>
      <c r="C14" s="3"/>
      <c r="D14" s="3"/>
      <c r="E14" s="3"/>
      <c r="F14" s="1"/>
    </row>
    <row r="15" spans="2:8" ht="20.25">
      <c r="B15" s="23" t="s">
        <v>6</v>
      </c>
      <c r="C15" s="23" t="s">
        <v>7</v>
      </c>
      <c r="D15" s="23" t="s">
        <v>8</v>
      </c>
      <c r="E15" s="32" t="s">
        <v>9</v>
      </c>
      <c r="F15" s="23" t="s">
        <v>10</v>
      </c>
      <c r="G15" s="4" t="s">
        <v>11</v>
      </c>
      <c r="H15" s="32" t="s">
        <v>12</v>
      </c>
    </row>
    <row r="16" spans="2:8" ht="18.75">
      <c r="B16" s="23">
        <v>100</v>
      </c>
      <c r="C16" s="23">
        <v>794</v>
      </c>
      <c r="D16" s="35">
        <f>SUM(C16:C25)</f>
        <v>2199</v>
      </c>
      <c r="E16" s="35">
        <f>C16/D16</f>
        <v>0.36107321509777174</v>
      </c>
      <c r="F16" s="36">
        <f>(D16-C16/2)</f>
        <v>1802</v>
      </c>
      <c r="G16" s="35">
        <f>SUM(F16:F25)</f>
        <v>4427.5</v>
      </c>
      <c r="H16" s="35">
        <f>G16/D16</f>
        <v>2.0134151887221465</v>
      </c>
    </row>
    <row r="17" spans="2:8" ht="18.75">
      <c r="B17" s="23">
        <v>101</v>
      </c>
      <c r="C17" s="23">
        <v>546</v>
      </c>
      <c r="D17" s="35">
        <f aca="true" t="shared" si="0" ref="D17:D26">SUM(C17:C26)</f>
        <v>1405</v>
      </c>
      <c r="E17" s="35">
        <f aca="true" t="shared" si="1" ref="E17:E25">C17/D17</f>
        <v>0.38861209964412813</v>
      </c>
      <c r="F17" s="36">
        <f aca="true" t="shared" si="2" ref="F17:F25">(D17-C17/2)</f>
        <v>1132</v>
      </c>
      <c r="G17" s="35">
        <f aca="true" t="shared" si="3" ref="G17:G25">SUM(F17:F26)</f>
        <v>2625.5</v>
      </c>
      <c r="H17" s="35">
        <f aca="true" t="shared" si="4" ref="H17:H25">G17/D17</f>
        <v>1.8686832740213524</v>
      </c>
    </row>
    <row r="18" spans="2:8" ht="18.75">
      <c r="B18" s="23">
        <v>102</v>
      </c>
      <c r="C18" s="23">
        <v>356</v>
      </c>
      <c r="D18" s="35">
        <f t="shared" si="0"/>
        <v>859</v>
      </c>
      <c r="E18" s="35">
        <f t="shared" si="1"/>
        <v>0.41443538998835855</v>
      </c>
      <c r="F18" s="36">
        <f t="shared" si="2"/>
        <v>681</v>
      </c>
      <c r="G18" s="35">
        <f t="shared" si="3"/>
        <v>1493.5</v>
      </c>
      <c r="H18" s="35">
        <f t="shared" si="4"/>
        <v>1.738649592549476</v>
      </c>
    </row>
    <row r="19" spans="2:8" ht="18.75">
      <c r="B19" s="23">
        <v>103</v>
      </c>
      <c r="C19" s="23">
        <v>222</v>
      </c>
      <c r="D19" s="35">
        <f t="shared" si="0"/>
        <v>503</v>
      </c>
      <c r="E19" s="35">
        <f t="shared" si="1"/>
        <v>0.441351888667992</v>
      </c>
      <c r="F19" s="36">
        <f t="shared" si="2"/>
        <v>392</v>
      </c>
      <c r="G19" s="35">
        <f t="shared" si="3"/>
        <v>812.5</v>
      </c>
      <c r="H19" s="35">
        <f t="shared" si="4"/>
        <v>1.6153081510934393</v>
      </c>
    </row>
    <row r="20" spans="2:8" ht="18.75">
      <c r="B20" s="23">
        <v>104</v>
      </c>
      <c r="C20" s="23">
        <v>132</v>
      </c>
      <c r="D20" s="35">
        <f t="shared" si="0"/>
        <v>281</v>
      </c>
      <c r="E20" s="35">
        <f t="shared" si="1"/>
        <v>0.4697508896797153</v>
      </c>
      <c r="F20" s="36">
        <f t="shared" si="2"/>
        <v>215</v>
      </c>
      <c r="G20" s="35">
        <f t="shared" si="3"/>
        <v>420.5</v>
      </c>
      <c r="H20" s="35">
        <f t="shared" si="4"/>
        <v>1.49644128113879</v>
      </c>
    </row>
    <row r="21" spans="2:8" ht="18.75">
      <c r="B21" s="23">
        <v>105</v>
      </c>
      <c r="C21" s="23">
        <v>74</v>
      </c>
      <c r="D21" s="35">
        <f t="shared" si="0"/>
        <v>149</v>
      </c>
      <c r="E21" s="35">
        <f t="shared" si="1"/>
        <v>0.4966442953020134</v>
      </c>
      <c r="F21" s="36">
        <f t="shared" si="2"/>
        <v>112</v>
      </c>
      <c r="G21" s="35">
        <f t="shared" si="3"/>
        <v>205.5</v>
      </c>
      <c r="H21" s="35">
        <f t="shared" si="4"/>
        <v>1.3791946308724832</v>
      </c>
    </row>
    <row r="22" spans="2:8" ht="18.75">
      <c r="B22" s="23">
        <v>106</v>
      </c>
      <c r="C22" s="23">
        <v>40</v>
      </c>
      <c r="D22" s="35">
        <f t="shared" si="0"/>
        <v>75</v>
      </c>
      <c r="E22" s="35">
        <f t="shared" si="1"/>
        <v>0.5333333333333333</v>
      </c>
      <c r="F22" s="36">
        <f t="shared" si="2"/>
        <v>55</v>
      </c>
      <c r="G22" s="35">
        <f t="shared" si="3"/>
        <v>93.5</v>
      </c>
      <c r="H22" s="35">
        <f t="shared" si="4"/>
        <v>1.2466666666666666</v>
      </c>
    </row>
    <row r="23" spans="2:8" ht="18.75">
      <c r="B23" s="23">
        <v>107</v>
      </c>
      <c r="C23" s="23">
        <v>20</v>
      </c>
      <c r="D23" s="35">
        <f t="shared" si="0"/>
        <v>35</v>
      </c>
      <c r="E23" s="35">
        <f t="shared" si="1"/>
        <v>0.5714285714285714</v>
      </c>
      <c r="F23" s="36">
        <f t="shared" si="2"/>
        <v>25</v>
      </c>
      <c r="G23" s="35">
        <f t="shared" si="3"/>
        <v>38.5</v>
      </c>
      <c r="H23" s="35">
        <f t="shared" si="4"/>
        <v>1.1</v>
      </c>
    </row>
    <row r="24" spans="2:8" ht="18.75">
      <c r="B24" s="23">
        <v>108</v>
      </c>
      <c r="C24" s="23">
        <v>9</v>
      </c>
      <c r="D24" s="35">
        <f t="shared" si="0"/>
        <v>15</v>
      </c>
      <c r="E24" s="35">
        <f t="shared" si="1"/>
        <v>0.6</v>
      </c>
      <c r="F24" s="36">
        <f t="shared" si="2"/>
        <v>10.5</v>
      </c>
      <c r="G24" s="35">
        <f t="shared" si="3"/>
        <v>13.5</v>
      </c>
      <c r="H24" s="35">
        <f t="shared" si="4"/>
        <v>0.9</v>
      </c>
    </row>
    <row r="25" spans="2:8" ht="18.75">
      <c r="B25" s="23">
        <v>109</v>
      </c>
      <c r="C25" s="23">
        <v>6</v>
      </c>
      <c r="D25" s="35">
        <f t="shared" si="0"/>
        <v>6</v>
      </c>
      <c r="E25" s="35">
        <f t="shared" si="1"/>
        <v>1</v>
      </c>
      <c r="F25" s="36">
        <f t="shared" si="2"/>
        <v>3</v>
      </c>
      <c r="G25" s="35">
        <f t="shared" si="3"/>
        <v>3</v>
      </c>
      <c r="H25" s="35">
        <f t="shared" si="4"/>
        <v>0.5</v>
      </c>
    </row>
    <row r="26" spans="2:8" ht="18.75">
      <c r="B26" s="23">
        <v>110</v>
      </c>
      <c r="C26" s="24" t="s">
        <v>3</v>
      </c>
      <c r="D26" s="35">
        <f t="shared" si="0"/>
        <v>0</v>
      </c>
      <c r="E26" s="35"/>
      <c r="F26" s="36"/>
      <c r="G26" s="35"/>
      <c r="H26" s="35"/>
    </row>
    <row r="27" spans="2:6" ht="18.75">
      <c r="B27" s="3"/>
      <c r="C27" s="3"/>
      <c r="D27" s="3"/>
      <c r="E27" s="3"/>
      <c r="F27" s="1"/>
    </row>
    <row r="28" spans="2:6" ht="18.75">
      <c r="B28" s="3" t="s">
        <v>13</v>
      </c>
      <c r="C28" s="3"/>
      <c r="D28" s="3"/>
      <c r="E28" s="3"/>
      <c r="F28" s="1"/>
    </row>
    <row r="29" spans="2:6" ht="18.75">
      <c r="B29" s="3"/>
      <c r="C29" s="3"/>
      <c r="D29" s="3"/>
      <c r="E29" s="3"/>
      <c r="F29" s="1"/>
    </row>
    <row r="30" spans="2:10" ht="22.5">
      <c r="B30" s="3" t="s">
        <v>14</v>
      </c>
      <c r="C30" s="3"/>
      <c r="D30" s="3"/>
      <c r="E30" s="3"/>
      <c r="F30" s="1"/>
      <c r="G30" s="29"/>
      <c r="I30" s="35">
        <f>D23/D22</f>
        <v>0.4666666666666667</v>
      </c>
      <c r="J30" s="35"/>
    </row>
    <row r="31" spans="2:10" ht="18.75">
      <c r="B31" s="3"/>
      <c r="C31" s="3"/>
      <c r="D31" s="3"/>
      <c r="E31" s="3"/>
      <c r="F31" s="3"/>
      <c r="G31" s="29"/>
      <c r="I31" s="35"/>
      <c r="J31" s="35"/>
    </row>
    <row r="32" spans="2:10" s="8" customFormat="1" ht="18.75">
      <c r="B32" s="3" t="s">
        <v>15</v>
      </c>
      <c r="C32" s="3"/>
      <c r="D32" s="3"/>
      <c r="E32" s="3"/>
      <c r="F32" s="3"/>
      <c r="G32" s="30"/>
      <c r="I32" s="35">
        <f>D21/D18</f>
        <v>0.17345750873108265</v>
      </c>
      <c r="J32" s="35"/>
    </row>
    <row r="33" spans="2:10" s="8" customFormat="1" ht="18.75">
      <c r="B33" s="3"/>
      <c r="C33" s="3"/>
      <c r="D33" s="3"/>
      <c r="E33" s="3"/>
      <c r="F33" s="3"/>
      <c r="G33" s="30"/>
      <c r="I33" s="35"/>
      <c r="J33" s="35"/>
    </row>
    <row r="34" spans="2:10" s="8" customFormat="1" ht="18.75">
      <c r="B34" s="3" t="s">
        <v>16</v>
      </c>
      <c r="C34" s="3"/>
      <c r="D34" s="3"/>
      <c r="E34" s="3"/>
      <c r="F34" s="3"/>
      <c r="G34" s="30"/>
      <c r="I34" s="35">
        <f>(C20+C21+C22+C23+C24+C25)/D20</f>
        <v>1</v>
      </c>
      <c r="J34" s="35" t="s">
        <v>33</v>
      </c>
    </row>
    <row r="35" spans="2:10" s="8" customFormat="1" ht="18.75">
      <c r="B35" s="25"/>
      <c r="C35" s="3"/>
      <c r="D35" s="3"/>
      <c r="E35" s="3"/>
      <c r="F35" s="3"/>
      <c r="I35" s="35"/>
      <c r="J35" s="35"/>
    </row>
    <row r="36" spans="2:10" s="8" customFormat="1" ht="22.5">
      <c r="B36" s="3" t="s">
        <v>5</v>
      </c>
      <c r="C36" s="3"/>
      <c r="D36" s="3"/>
      <c r="E36" s="3"/>
      <c r="F36" s="3"/>
      <c r="I36" s="35">
        <f>G21</f>
        <v>205.5</v>
      </c>
      <c r="J36" s="35"/>
    </row>
    <row r="37" spans="2:10" s="8" customFormat="1" ht="18.75">
      <c r="B37" s="3"/>
      <c r="C37" s="3"/>
      <c r="D37" s="3"/>
      <c r="E37" s="3"/>
      <c r="F37" s="3"/>
      <c r="I37" s="35"/>
      <c r="J37" s="35"/>
    </row>
    <row r="38" spans="2:10" s="8" customFormat="1" ht="18.75">
      <c r="B38" s="3" t="s">
        <v>18</v>
      </c>
      <c r="C38" s="3"/>
      <c r="D38" s="3"/>
      <c r="E38" s="3"/>
      <c r="F38" s="3"/>
      <c r="I38" s="35"/>
      <c r="J38" s="35">
        <f>(F18+F19+F20+F21+F22)/D18</f>
        <v>1.6938300349243307</v>
      </c>
    </row>
    <row r="39" spans="2:10" s="8" customFormat="1" ht="18.75">
      <c r="B39" s="3"/>
      <c r="C39" s="3"/>
      <c r="D39" s="3"/>
      <c r="E39" s="3"/>
      <c r="F39" s="3"/>
      <c r="G39" s="30"/>
      <c r="I39" s="35"/>
      <c r="J39" s="35"/>
    </row>
    <row r="40" spans="2:10" s="8" customFormat="1" ht="18.75">
      <c r="B40" s="8" t="s">
        <v>19</v>
      </c>
      <c r="C40" s="3"/>
      <c r="D40" s="3"/>
      <c r="E40" s="3"/>
      <c r="F40" s="3"/>
      <c r="I40" s="35"/>
      <c r="J40" s="35">
        <f>H21</f>
        <v>1.3791946308724832</v>
      </c>
    </row>
    <row r="41" spans="3:7" s="8" customFormat="1" ht="18.75">
      <c r="C41" s="3"/>
      <c r="D41" s="3"/>
      <c r="E41" s="3"/>
      <c r="F41" s="3"/>
      <c r="G41" s="31"/>
    </row>
    <row r="42" spans="2:6" s="8" customFormat="1" ht="18.75">
      <c r="B42" s="3" t="s">
        <v>20</v>
      </c>
      <c r="C42" s="3"/>
      <c r="D42" s="3"/>
      <c r="E42" s="3"/>
      <c r="F42" s="3"/>
    </row>
    <row r="43" s="8" customFormat="1" ht="18.75">
      <c r="B43" s="3" t="s">
        <v>21</v>
      </c>
    </row>
    <row r="44" s="8" customFormat="1" ht="18.75">
      <c r="B44" s="8" t="s">
        <v>32</v>
      </c>
    </row>
    <row r="45" s="8" customFormat="1" ht="18.75"/>
    <row r="46" spans="2:10" s="8" customFormat="1" ht="18.75">
      <c r="B46" s="8" t="s">
        <v>34</v>
      </c>
      <c r="F46" s="35">
        <f>F20/F16</f>
        <v>0.1193118756936737</v>
      </c>
      <c r="G46" s="8" t="s">
        <v>35</v>
      </c>
      <c r="I46" s="35">
        <f>F46*68</f>
        <v>8.11320754716981</v>
      </c>
      <c r="J46" s="8" t="s">
        <v>36</v>
      </c>
    </row>
    <row r="47" s="8" customFormat="1" ht="18.75"/>
    <row r="48" s="8" customFormat="1" ht="18.75"/>
    <row r="49" s="8" customFormat="1" ht="18.75"/>
    <row r="50" s="8" customFormat="1" ht="18.75"/>
    <row r="51" s="8" customFormat="1" ht="18.75"/>
    <row r="63" spans="2:6" ht="18.75">
      <c r="B63" s="1"/>
      <c r="C63" s="7"/>
      <c r="D63" s="1"/>
      <c r="E63" s="1"/>
      <c r="F63" s="3"/>
    </row>
    <row r="64" spans="2:6" ht="18.75">
      <c r="B64" s="4"/>
      <c r="C64" s="1"/>
      <c r="D64" s="1"/>
      <c r="E64" s="1"/>
      <c r="F64" s="3"/>
    </row>
    <row r="65" spans="2:6" ht="18.75">
      <c r="B65" s="1"/>
      <c r="C65" s="1"/>
      <c r="D65" s="1"/>
      <c r="E65" s="1"/>
      <c r="F65" s="3"/>
    </row>
    <row r="66" spans="2:6" ht="18.75">
      <c r="B66" s="1"/>
      <c r="C66" s="1"/>
      <c r="D66" s="1"/>
      <c r="E66" s="1"/>
      <c r="F66" s="3"/>
    </row>
    <row r="67" spans="2:6" ht="18.75">
      <c r="B67" s="1"/>
      <c r="C67" s="1"/>
      <c r="D67" s="1"/>
      <c r="E67" s="1"/>
      <c r="F67" s="3"/>
    </row>
    <row r="68" spans="2:6" ht="18.75">
      <c r="B68" s="1"/>
      <c r="C68" s="1"/>
      <c r="D68" s="1"/>
      <c r="E68" s="1"/>
      <c r="F68" s="3"/>
    </row>
    <row r="69" spans="2:6" ht="18.75">
      <c r="B69" s="1"/>
      <c r="C69" s="1"/>
      <c r="D69" s="1"/>
      <c r="E69" s="1"/>
      <c r="F69" s="3"/>
    </row>
    <row r="70" spans="2:6" ht="18.75">
      <c r="B70" s="1"/>
      <c r="C70" s="1"/>
      <c r="D70" s="1"/>
      <c r="E70" s="1"/>
      <c r="F70" s="3"/>
    </row>
    <row r="71" spans="2:6" ht="18.75">
      <c r="B71" s="1"/>
      <c r="C71" s="1"/>
      <c r="D71" s="1"/>
      <c r="E71" s="1"/>
      <c r="F71" s="3"/>
    </row>
    <row r="72" spans="2:6" ht="18.75">
      <c r="B72" s="1"/>
      <c r="C72" s="1"/>
      <c r="D72" s="1"/>
      <c r="E72" s="1"/>
      <c r="F72" s="3"/>
    </row>
    <row r="73" spans="2:6" ht="18.75">
      <c r="B73" s="1"/>
      <c r="C73" s="1"/>
      <c r="D73" s="1"/>
      <c r="E73" s="1"/>
      <c r="F73" s="3"/>
    </row>
    <row r="74" spans="2:6" ht="18.75">
      <c r="B74" s="1"/>
      <c r="C74" s="1"/>
      <c r="D74" s="1"/>
      <c r="E74" s="1"/>
      <c r="F74" s="3"/>
    </row>
    <row r="75" spans="2:6" ht="18.75">
      <c r="B75" s="1"/>
      <c r="C75" s="1"/>
      <c r="D75" s="1"/>
      <c r="E75" s="1"/>
      <c r="F75" s="3"/>
    </row>
    <row r="76" spans="2:6" ht="18.75">
      <c r="B76" s="2"/>
      <c r="C76" s="1"/>
      <c r="D76" s="1"/>
      <c r="E76" s="1"/>
      <c r="F76" s="3"/>
    </row>
    <row r="77" spans="2:6" ht="18.75">
      <c r="B77" s="2"/>
      <c r="C77" s="1"/>
      <c r="D77" s="1"/>
      <c r="E77" s="1"/>
      <c r="F77" s="3"/>
    </row>
    <row r="78" spans="2:6" ht="18.75">
      <c r="B78" s="1"/>
      <c r="C78" s="1"/>
      <c r="D78" s="1"/>
      <c r="E78" s="1"/>
      <c r="F78" s="3"/>
    </row>
    <row r="79" spans="2:6" ht="18.75">
      <c r="B79" s="1"/>
      <c r="C79" s="1"/>
      <c r="D79" s="1"/>
      <c r="E79" s="1"/>
      <c r="F79" s="3"/>
    </row>
    <row r="80" spans="2:6" ht="18.75">
      <c r="B80" s="1"/>
      <c r="C80" s="1"/>
      <c r="D80" s="1"/>
      <c r="E80" s="1"/>
      <c r="F80" s="3"/>
    </row>
    <row r="81" spans="2:6" ht="18.75">
      <c r="B81" s="4"/>
      <c r="C81" s="4"/>
      <c r="D81" s="1"/>
      <c r="E81" s="1"/>
      <c r="F81" s="3"/>
    </row>
    <row r="82" spans="2:6" ht="18.75">
      <c r="B82" s="4"/>
      <c r="C82" s="4"/>
      <c r="D82" s="1"/>
      <c r="E82" s="1"/>
      <c r="F82" s="3"/>
    </row>
    <row r="83" spans="2:6" ht="18.75">
      <c r="B83" s="4"/>
      <c r="C83" s="4"/>
      <c r="D83" s="1"/>
      <c r="E83" s="1"/>
      <c r="F83" s="3"/>
    </row>
    <row r="84" spans="2:6" ht="18.75">
      <c r="B84" s="4"/>
      <c r="C84" s="4"/>
      <c r="D84" s="1"/>
      <c r="E84" s="1"/>
      <c r="F84" s="3"/>
    </row>
    <row r="85" spans="2:6" ht="18.75">
      <c r="B85" s="4"/>
      <c r="C85" s="4"/>
      <c r="D85" s="1"/>
      <c r="E85" s="1"/>
      <c r="F85" s="3"/>
    </row>
    <row r="86" spans="2:6" ht="18.75">
      <c r="B86" s="4"/>
      <c r="C86" s="4"/>
      <c r="D86" s="1"/>
      <c r="E86" s="1"/>
      <c r="F86" s="3"/>
    </row>
    <row r="87" spans="2:6" ht="18.75">
      <c r="B87" s="4"/>
      <c r="C87" s="4"/>
      <c r="D87" s="1"/>
      <c r="E87" s="1"/>
      <c r="F87" s="3"/>
    </row>
    <row r="88" spans="2:6" ht="18.75">
      <c r="B88" s="4"/>
      <c r="C88" s="4"/>
      <c r="D88" s="1"/>
      <c r="E88" s="1"/>
      <c r="F88" s="3"/>
    </row>
    <row r="89" spans="2:6" ht="18.75">
      <c r="B89" s="4"/>
      <c r="C89" s="4"/>
      <c r="D89" s="1"/>
      <c r="E89" s="1"/>
      <c r="F89" s="3"/>
    </row>
    <row r="90" spans="2:6" ht="18.75">
      <c r="B90" s="4"/>
      <c r="C90" s="4"/>
      <c r="D90" s="1"/>
      <c r="E90" s="1"/>
      <c r="F90" s="3"/>
    </row>
    <row r="91" spans="2:6" ht="18.75">
      <c r="B91" s="4"/>
      <c r="C91" s="4"/>
      <c r="D91" s="1"/>
      <c r="E91" s="1"/>
      <c r="F91" s="3"/>
    </row>
    <row r="92" spans="2:6" ht="18.75">
      <c r="B92" s="4"/>
      <c r="C92" s="4"/>
      <c r="D92" s="1"/>
      <c r="E92" s="1"/>
      <c r="F92" s="3"/>
    </row>
    <row r="93" spans="2:6" ht="18.75">
      <c r="B93" s="4"/>
      <c r="C93" s="4"/>
      <c r="D93" s="1"/>
      <c r="E93" s="1"/>
      <c r="F93" s="3"/>
    </row>
    <row r="94" spans="2:6" ht="18.75">
      <c r="B94" s="4"/>
      <c r="C94" s="4"/>
      <c r="D94" s="1"/>
      <c r="E94" s="1"/>
      <c r="F94" s="3"/>
    </row>
    <row r="95" spans="2:6" ht="18.75">
      <c r="B95" s="4"/>
      <c r="C95" s="4"/>
      <c r="D95" s="1"/>
      <c r="E95" s="1"/>
      <c r="F95" s="3"/>
    </row>
    <row r="96" spans="2:6" ht="18.75">
      <c r="B96" s="4"/>
      <c r="C96" s="4"/>
      <c r="D96" s="1"/>
      <c r="E96" s="1"/>
      <c r="F96" s="3"/>
    </row>
    <row r="97" spans="2:6" ht="18.75">
      <c r="B97" s="4"/>
      <c r="C97" s="4"/>
      <c r="D97" s="1"/>
      <c r="E97" s="1"/>
      <c r="F97" s="3"/>
    </row>
    <row r="98" spans="2:6" ht="18.75">
      <c r="B98" s="4"/>
      <c r="C98" s="4"/>
      <c r="D98" s="1"/>
      <c r="E98" s="1"/>
      <c r="F98" s="3"/>
    </row>
    <row r="99" spans="2:6" ht="18.75">
      <c r="B99" s="4"/>
      <c r="C99" s="4"/>
      <c r="D99" s="1"/>
      <c r="E99" s="1"/>
      <c r="F99" s="3"/>
    </row>
    <row r="100" spans="2:6" ht="18.75">
      <c r="B100" s="4"/>
      <c r="C100" s="4"/>
      <c r="D100" s="1"/>
      <c r="E100" s="1"/>
      <c r="F100" s="3"/>
    </row>
    <row r="101" spans="2:6" ht="18.75">
      <c r="B101" s="4"/>
      <c r="C101" s="4"/>
      <c r="D101" s="1"/>
      <c r="E101" s="1"/>
      <c r="F101" s="3"/>
    </row>
    <row r="102" spans="2:6" ht="18.75">
      <c r="B102" s="3"/>
      <c r="C102" s="3"/>
      <c r="D102" s="3"/>
      <c r="E102" s="3"/>
      <c r="F102" s="3"/>
    </row>
    <row r="103" spans="2:6" ht="18.75">
      <c r="B103" s="3"/>
      <c r="C103" s="3"/>
      <c r="D103" s="3"/>
      <c r="E103" s="3"/>
      <c r="F103" s="3"/>
    </row>
    <row r="104" spans="2:6" ht="18.75">
      <c r="B104" s="3"/>
      <c r="C104" s="3"/>
      <c r="D104" s="3"/>
      <c r="E104" s="3"/>
      <c r="F104" s="3"/>
    </row>
    <row r="105" spans="2:5" ht="18.75">
      <c r="B105" s="8"/>
      <c r="C105" s="8"/>
      <c r="D105" s="8"/>
      <c r="E105" s="8"/>
    </row>
    <row r="106" spans="2:5" ht="18.75">
      <c r="B106" s="8"/>
      <c r="C106" s="8"/>
      <c r="D106" s="8"/>
      <c r="E106" s="8"/>
    </row>
  </sheetData>
  <sheetProtection/>
  <printOptions/>
  <pageMargins left="0.7" right="0.7" top="0.75" bottom="0.75" header="0.3" footer="0.3"/>
  <pageSetup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S66"/>
  <sheetViews>
    <sheetView zoomScalePageLayoutView="0" workbookViewId="0" topLeftCell="A13">
      <selection activeCell="V28" sqref="V28"/>
    </sheetView>
  </sheetViews>
  <sheetFormatPr defaultColWidth="9.140625" defaultRowHeight="15"/>
  <cols>
    <col min="1" max="2" width="9.140625" style="25" customWidth="1"/>
    <col min="3" max="3" width="10.8515625" style="40" customWidth="1"/>
    <col min="4" max="4" width="11.8515625" style="25" customWidth="1"/>
    <col min="5" max="5" width="13.28125" style="25" customWidth="1"/>
    <col min="6" max="16384" width="9.140625" style="25" customWidth="1"/>
  </cols>
  <sheetData>
    <row r="4" spans="2:11" ht="18.75">
      <c r="B4" s="34" t="s">
        <v>31</v>
      </c>
      <c r="C4" s="37"/>
      <c r="D4" s="2"/>
      <c r="E4" s="1"/>
      <c r="F4" s="1"/>
      <c r="G4" s="3"/>
      <c r="I4" s="8"/>
      <c r="J4" s="8"/>
      <c r="K4" s="8"/>
    </row>
    <row r="5" spans="2:11" ht="18.75">
      <c r="B5" s="34" t="s">
        <v>22</v>
      </c>
      <c r="C5" s="37"/>
      <c r="D5" s="1"/>
      <c r="E5" s="1"/>
      <c r="F5" s="1"/>
      <c r="G5" s="3"/>
      <c r="H5" s="8"/>
      <c r="I5" s="8"/>
      <c r="J5" s="8"/>
      <c r="K5" s="8"/>
    </row>
    <row r="6" spans="2:11" ht="18.75">
      <c r="B6" s="8"/>
      <c r="C6" s="37"/>
      <c r="D6" s="1"/>
      <c r="E6" s="1"/>
      <c r="F6" s="1"/>
      <c r="G6" s="3"/>
      <c r="H6" s="8"/>
      <c r="I6" s="8"/>
      <c r="J6" s="8"/>
      <c r="K6" s="8"/>
    </row>
    <row r="7" spans="2:11" ht="18.75">
      <c r="B7" s="8" t="s">
        <v>23</v>
      </c>
      <c r="C7" s="38"/>
      <c r="D7" s="33"/>
      <c r="E7" s="33"/>
      <c r="F7" s="33"/>
      <c r="G7" s="3"/>
      <c r="H7" s="8"/>
      <c r="I7" s="8"/>
      <c r="J7" s="8"/>
      <c r="K7" s="8"/>
    </row>
    <row r="8" spans="2:19" ht="18.75">
      <c r="B8" s="8"/>
      <c r="C8" s="38"/>
      <c r="D8" s="4"/>
      <c r="E8" s="4"/>
      <c r="F8" s="1"/>
      <c r="G8" s="3"/>
      <c r="H8" s="8"/>
      <c r="I8" s="8"/>
      <c r="J8" s="8"/>
      <c r="K8" s="8"/>
      <c r="S8" s="35" t="s">
        <v>38</v>
      </c>
    </row>
    <row r="9" spans="2:19" ht="18.75">
      <c r="B9" s="8" t="s">
        <v>24</v>
      </c>
      <c r="C9" s="38"/>
      <c r="D9" s="4"/>
      <c r="E9" s="4"/>
      <c r="F9" s="1"/>
      <c r="G9" s="3"/>
      <c r="H9" s="8"/>
      <c r="I9" s="8"/>
      <c r="J9" s="8"/>
      <c r="K9" s="8"/>
      <c r="S9" s="35" t="s">
        <v>39</v>
      </c>
    </row>
    <row r="10" spans="2:11" ht="18.75">
      <c r="B10" s="8" t="s">
        <v>25</v>
      </c>
      <c r="C10" s="38"/>
      <c r="D10" s="4"/>
      <c r="E10" s="4"/>
      <c r="F10" s="1"/>
      <c r="G10" s="3"/>
      <c r="H10" s="8"/>
      <c r="I10" s="8"/>
      <c r="J10" s="8"/>
      <c r="K10" s="8"/>
    </row>
    <row r="11" spans="2:11" ht="18.75">
      <c r="B11" s="8"/>
      <c r="C11" s="38"/>
      <c r="D11" s="5"/>
      <c r="E11" s="6"/>
      <c r="F11" s="1"/>
      <c r="G11" s="3"/>
      <c r="H11" s="8"/>
      <c r="I11" s="8"/>
      <c r="J11" s="8"/>
      <c r="K11" s="8"/>
    </row>
    <row r="12" spans="2:11" ht="18.75">
      <c r="B12" s="8" t="s">
        <v>29</v>
      </c>
      <c r="C12" s="39"/>
      <c r="D12" s="7"/>
      <c r="E12" s="7"/>
      <c r="F12" s="1"/>
      <c r="G12" s="3"/>
      <c r="H12" s="35" t="s">
        <v>51</v>
      </c>
      <c r="I12" s="8"/>
      <c r="J12" s="8"/>
      <c r="K12" s="8"/>
    </row>
    <row r="13" spans="2:7" ht="18.75">
      <c r="B13" s="8"/>
      <c r="C13" s="39"/>
      <c r="D13" s="7"/>
      <c r="E13" s="7"/>
      <c r="F13" s="1"/>
      <c r="G13" s="3"/>
    </row>
    <row r="14" spans="2:8" ht="18.75">
      <c r="B14" s="8" t="s">
        <v>26</v>
      </c>
      <c r="C14" s="39"/>
      <c r="D14" s="7"/>
      <c r="E14" s="7"/>
      <c r="F14" s="1"/>
      <c r="G14" s="3"/>
      <c r="H14" s="35">
        <f>SUM(G30:G64)</f>
        <v>1.936643053367383</v>
      </c>
    </row>
    <row r="15" spans="2:7" ht="18.75">
      <c r="B15" s="8"/>
      <c r="C15" s="39"/>
      <c r="D15" s="7"/>
      <c r="E15" s="7"/>
      <c r="F15" s="1"/>
      <c r="G15" s="3"/>
    </row>
    <row r="16" spans="2:8" ht="18.75">
      <c r="B16" s="8" t="s">
        <v>27</v>
      </c>
      <c r="C16" s="39"/>
      <c r="D16" s="7"/>
      <c r="E16" s="7"/>
      <c r="F16" s="1"/>
      <c r="G16" s="3"/>
      <c r="H16" s="35">
        <f>SUM(I30:I64)/H14</f>
        <v>29.020831590154497</v>
      </c>
    </row>
    <row r="17" spans="2:7" ht="18.75">
      <c r="B17" s="8"/>
      <c r="C17" s="39"/>
      <c r="D17" s="7"/>
      <c r="E17" s="7"/>
      <c r="F17" s="1"/>
      <c r="G17" s="3"/>
    </row>
    <row r="18" spans="2:9" ht="18.75">
      <c r="B18" s="8" t="s">
        <v>28</v>
      </c>
      <c r="C18" s="39"/>
      <c r="D18" s="7"/>
      <c r="E18" s="7"/>
      <c r="F18" s="1" t="s">
        <v>55</v>
      </c>
      <c r="G18" s="3"/>
      <c r="H18" s="35">
        <f>H14/2</f>
        <v>0.9683215266836915</v>
      </c>
      <c r="I18" s="35" t="s">
        <v>56</v>
      </c>
    </row>
    <row r="19" spans="2:19" ht="18.75">
      <c r="B19" s="8"/>
      <c r="C19" s="39"/>
      <c r="D19" s="7"/>
      <c r="E19" s="7"/>
      <c r="F19" s="1"/>
      <c r="G19" s="3"/>
      <c r="H19" s="35" t="s">
        <v>57</v>
      </c>
      <c r="S19" s="56">
        <f>B43</f>
        <v>28</v>
      </c>
    </row>
    <row r="20" spans="2:19" ht="18.75">
      <c r="B20" s="8"/>
      <c r="C20" s="39"/>
      <c r="D20" s="7"/>
      <c r="E20" s="7"/>
      <c r="F20" s="1"/>
      <c r="G20" s="3"/>
      <c r="H20" s="35" t="s">
        <v>58</v>
      </c>
      <c r="S20" s="35"/>
    </row>
    <row r="21" spans="2:19" ht="18.75">
      <c r="B21" s="8"/>
      <c r="C21" s="39"/>
      <c r="D21" s="7"/>
      <c r="E21" s="7"/>
      <c r="F21" s="1"/>
      <c r="G21" s="3"/>
      <c r="S21" s="35"/>
    </row>
    <row r="22" spans="2:7" ht="18.75">
      <c r="B22" s="8" t="s">
        <v>30</v>
      </c>
      <c r="C22" s="39"/>
      <c r="D22" s="7"/>
      <c r="E22" s="7"/>
      <c r="F22" s="1"/>
      <c r="G22" s="3"/>
    </row>
    <row r="23" spans="2:7" ht="18.75">
      <c r="B23" s="8"/>
      <c r="C23" s="39"/>
      <c r="D23" s="7"/>
      <c r="E23" s="7"/>
      <c r="F23" s="1"/>
      <c r="G23" s="3"/>
    </row>
    <row r="24" spans="2:7" ht="18.75">
      <c r="B24" s="35" t="s">
        <v>60</v>
      </c>
      <c r="C24" s="39"/>
      <c r="D24" s="7"/>
      <c r="E24" s="7"/>
      <c r="F24" s="1"/>
      <c r="G24" s="3"/>
    </row>
    <row r="25" spans="2:7" ht="18.75">
      <c r="B25" s="35" t="s">
        <v>59</v>
      </c>
      <c r="C25" s="39"/>
      <c r="D25" s="7"/>
      <c r="E25" s="7"/>
      <c r="F25" s="1"/>
      <c r="G25" s="3"/>
    </row>
    <row r="26" spans="2:7" ht="18.75">
      <c r="B26" s="8"/>
      <c r="C26" s="39"/>
      <c r="D26" s="7"/>
      <c r="E26" s="7"/>
      <c r="F26" s="1"/>
      <c r="G26" s="3"/>
    </row>
    <row r="27" spans="2:7" ht="18.75">
      <c r="B27" s="8"/>
      <c r="C27" s="39"/>
      <c r="D27" s="7"/>
      <c r="E27" s="7"/>
      <c r="F27" s="1"/>
      <c r="G27" s="3"/>
    </row>
    <row r="28" spans="2:14" ht="19.5">
      <c r="B28" s="45" t="s">
        <v>37</v>
      </c>
      <c r="C28" s="46" t="s">
        <v>47</v>
      </c>
      <c r="D28" s="47" t="s">
        <v>48</v>
      </c>
      <c r="E28" s="47" t="s">
        <v>49</v>
      </c>
      <c r="F28" s="48" t="s">
        <v>46</v>
      </c>
      <c r="G28" s="53" t="s">
        <v>50</v>
      </c>
      <c r="H28" s="44" t="s">
        <v>52</v>
      </c>
      <c r="I28" s="44" t="s">
        <v>53</v>
      </c>
      <c r="J28" s="44" t="s">
        <v>54</v>
      </c>
      <c r="K28" s="44"/>
      <c r="L28" s="44"/>
      <c r="M28" s="44"/>
      <c r="N28" s="44"/>
    </row>
    <row r="29" spans="2:14" ht="18.75">
      <c r="B29" s="45"/>
      <c r="C29" s="46"/>
      <c r="D29" s="50" t="s">
        <v>45</v>
      </c>
      <c r="E29" s="44"/>
      <c r="F29" s="48"/>
      <c r="G29" s="49"/>
      <c r="H29" s="44"/>
      <c r="I29" s="44"/>
      <c r="J29" s="44"/>
      <c r="K29" s="44"/>
      <c r="L29" s="44"/>
      <c r="M29" s="44"/>
      <c r="N29" s="44"/>
    </row>
    <row r="30" spans="2:14" ht="18.75">
      <c r="B30" s="46">
        <v>15</v>
      </c>
      <c r="C30" s="42">
        <v>9</v>
      </c>
      <c r="D30" s="43">
        <v>20520</v>
      </c>
      <c r="E30" s="44">
        <v>21158</v>
      </c>
      <c r="F30" s="48">
        <f>(D30+E30)/2</f>
        <v>20839</v>
      </c>
      <c r="G30" s="49">
        <f>C30/F30</f>
        <v>0.00043188252795239694</v>
      </c>
      <c r="H30" s="44">
        <f>B30+0.5</f>
        <v>15.5</v>
      </c>
      <c r="I30" s="44">
        <f>H30*G30</f>
        <v>0.006694179183262153</v>
      </c>
      <c r="J30" s="44">
        <f>G30</f>
        <v>0.00043188252795239694</v>
      </c>
      <c r="K30" s="44"/>
      <c r="L30" s="44"/>
      <c r="M30" s="44"/>
      <c r="N30" s="44"/>
    </row>
    <row r="31" spans="2:14" ht="18.75">
      <c r="B31" s="46">
        <v>16</v>
      </c>
      <c r="C31" s="42">
        <v>63</v>
      </c>
      <c r="D31" s="43">
        <v>20624</v>
      </c>
      <c r="E31" s="44">
        <v>20714</v>
      </c>
      <c r="F31" s="48">
        <f aca="true" t="shared" si="0" ref="F31:F64">(D31+E31)/2</f>
        <v>20669</v>
      </c>
      <c r="G31" s="49">
        <f aca="true" t="shared" si="1" ref="G31:G64">C31/F31</f>
        <v>0.0030480429628912866</v>
      </c>
      <c r="H31" s="44">
        <f aca="true" t="shared" si="2" ref="H31:H64">B31+0.5</f>
        <v>16.5</v>
      </c>
      <c r="I31" s="44">
        <f aca="true" t="shared" si="3" ref="I31:I64">H31*G31</f>
        <v>0.050292708887706226</v>
      </c>
      <c r="J31" s="44">
        <f>J30+G31</f>
        <v>0.0034799254908436834</v>
      </c>
      <c r="K31" s="44"/>
      <c r="L31" s="44"/>
      <c r="M31" s="44"/>
      <c r="N31" s="44"/>
    </row>
    <row r="32" spans="2:14" ht="18.75">
      <c r="B32" s="46">
        <v>17</v>
      </c>
      <c r="C32" s="42">
        <v>150</v>
      </c>
      <c r="D32" s="43">
        <v>21225</v>
      </c>
      <c r="E32" s="44">
        <v>20928</v>
      </c>
      <c r="F32" s="48">
        <f t="shared" si="0"/>
        <v>21076.5</v>
      </c>
      <c r="G32" s="49">
        <f t="shared" si="1"/>
        <v>0.007116931179275496</v>
      </c>
      <c r="H32" s="44">
        <f t="shared" si="2"/>
        <v>17.5</v>
      </c>
      <c r="I32" s="44">
        <f t="shared" si="3"/>
        <v>0.12454629563732118</v>
      </c>
      <c r="J32" s="44">
        <f aca="true" t="shared" si="4" ref="J32:J64">J31+G32</f>
        <v>0.01059685667011918</v>
      </c>
      <c r="K32" s="44"/>
      <c r="L32" s="44"/>
      <c r="M32" s="44"/>
      <c r="N32" s="44"/>
    </row>
    <row r="33" spans="2:14" ht="18.75">
      <c r="B33" s="46">
        <v>18</v>
      </c>
      <c r="C33" s="42">
        <v>407</v>
      </c>
      <c r="D33" s="43">
        <v>19234</v>
      </c>
      <c r="E33" s="44">
        <v>19812</v>
      </c>
      <c r="F33" s="48">
        <f t="shared" si="0"/>
        <v>19523</v>
      </c>
      <c r="G33" s="49">
        <f t="shared" si="1"/>
        <v>0.02084720585975516</v>
      </c>
      <c r="H33" s="44">
        <f t="shared" si="2"/>
        <v>18.5</v>
      </c>
      <c r="I33" s="44">
        <f t="shared" si="3"/>
        <v>0.3856733084054705</v>
      </c>
      <c r="J33" s="44">
        <f t="shared" si="4"/>
        <v>0.03144406252987434</v>
      </c>
      <c r="K33" s="44"/>
      <c r="L33" s="44"/>
      <c r="M33" s="44"/>
      <c r="N33" s="44"/>
    </row>
    <row r="34" spans="2:14" ht="18.75">
      <c r="B34" s="46">
        <v>19</v>
      </c>
      <c r="C34" s="42">
        <v>956</v>
      </c>
      <c r="D34" s="43">
        <v>20397</v>
      </c>
      <c r="E34" s="44">
        <v>19924</v>
      </c>
      <c r="F34" s="48">
        <f t="shared" si="0"/>
        <v>20160.5</v>
      </c>
      <c r="G34" s="49">
        <f t="shared" si="1"/>
        <v>0.04741945884278664</v>
      </c>
      <c r="H34" s="44">
        <f t="shared" si="2"/>
        <v>19.5</v>
      </c>
      <c r="I34" s="44">
        <f t="shared" si="3"/>
        <v>0.9246794474343394</v>
      </c>
      <c r="J34" s="44">
        <f t="shared" si="4"/>
        <v>0.07886352137266098</v>
      </c>
      <c r="K34" s="44"/>
      <c r="L34" s="44"/>
      <c r="M34" s="44"/>
      <c r="N34" s="44"/>
    </row>
    <row r="35" spans="2:14" ht="18.75">
      <c r="B35" s="46">
        <v>20</v>
      </c>
      <c r="C35" s="42">
        <v>1505</v>
      </c>
      <c r="D35" s="43">
        <v>22923</v>
      </c>
      <c r="E35" s="44">
        <v>22648</v>
      </c>
      <c r="F35" s="48">
        <f t="shared" si="0"/>
        <v>22785.5</v>
      </c>
      <c r="G35" s="49">
        <f t="shared" si="1"/>
        <v>0.06605077790700226</v>
      </c>
      <c r="H35" s="44">
        <f t="shared" si="2"/>
        <v>20.5</v>
      </c>
      <c r="I35" s="44">
        <f t="shared" si="3"/>
        <v>1.3540409470935462</v>
      </c>
      <c r="J35" s="44">
        <f t="shared" si="4"/>
        <v>0.14491429927966323</v>
      </c>
      <c r="K35" s="44"/>
      <c r="L35" s="44"/>
      <c r="M35" s="44"/>
      <c r="N35" s="44"/>
    </row>
    <row r="36" spans="2:14" ht="18.75">
      <c r="B36" s="46">
        <v>21</v>
      </c>
      <c r="C36" s="42">
        <v>2054</v>
      </c>
      <c r="D36" s="43">
        <v>24806</v>
      </c>
      <c r="E36" s="44">
        <v>25177</v>
      </c>
      <c r="F36" s="48">
        <f t="shared" si="0"/>
        <v>24991.5</v>
      </c>
      <c r="G36" s="49">
        <f t="shared" si="1"/>
        <v>0.08218794390092632</v>
      </c>
      <c r="H36" s="44">
        <f t="shared" si="2"/>
        <v>21.5</v>
      </c>
      <c r="I36" s="44">
        <f t="shared" si="3"/>
        <v>1.7670407938699157</v>
      </c>
      <c r="J36" s="44">
        <f t="shared" si="4"/>
        <v>0.22710224318058955</v>
      </c>
      <c r="K36" s="44"/>
      <c r="L36" s="44"/>
      <c r="M36" s="44"/>
      <c r="N36" s="44"/>
    </row>
    <row r="37" spans="2:14" ht="18.75">
      <c r="B37" s="46">
        <v>22</v>
      </c>
      <c r="C37" s="42">
        <v>2728</v>
      </c>
      <c r="D37" s="43">
        <v>27198</v>
      </c>
      <c r="E37" s="44">
        <v>27153</v>
      </c>
      <c r="F37" s="48">
        <f t="shared" si="0"/>
        <v>27175.5</v>
      </c>
      <c r="G37" s="49">
        <f t="shared" si="1"/>
        <v>0.10038453754300748</v>
      </c>
      <c r="H37" s="44">
        <f t="shared" si="2"/>
        <v>22.5</v>
      </c>
      <c r="I37" s="44">
        <f t="shared" si="3"/>
        <v>2.2586520947176685</v>
      </c>
      <c r="J37" s="44">
        <f t="shared" si="4"/>
        <v>0.32748678072359705</v>
      </c>
      <c r="K37" s="44"/>
      <c r="L37" s="44"/>
      <c r="M37" s="44"/>
      <c r="N37" s="44"/>
    </row>
    <row r="38" spans="2:14" ht="18.75">
      <c r="B38" s="46">
        <v>23</v>
      </c>
      <c r="C38" s="42">
        <v>3245</v>
      </c>
      <c r="D38" s="43">
        <v>30132</v>
      </c>
      <c r="E38" s="44">
        <v>29808</v>
      </c>
      <c r="F38" s="48">
        <f t="shared" si="0"/>
        <v>29970</v>
      </c>
      <c r="G38" s="49">
        <f t="shared" si="1"/>
        <v>0.10827494160827494</v>
      </c>
      <c r="H38" s="44">
        <f t="shared" si="2"/>
        <v>23.5</v>
      </c>
      <c r="I38" s="44">
        <f t="shared" si="3"/>
        <v>2.5444611277944613</v>
      </c>
      <c r="J38" s="44">
        <f t="shared" si="4"/>
        <v>0.435761722331872</v>
      </c>
      <c r="K38" s="44"/>
      <c r="L38" s="44"/>
      <c r="M38" s="44"/>
      <c r="N38" s="44"/>
    </row>
    <row r="39" spans="2:14" ht="18.75">
      <c r="B39" s="46">
        <v>24</v>
      </c>
      <c r="C39" s="42">
        <v>3882</v>
      </c>
      <c r="D39" s="43">
        <v>32753</v>
      </c>
      <c r="E39" s="44">
        <v>32935</v>
      </c>
      <c r="F39" s="48">
        <f t="shared" si="0"/>
        <v>32844</v>
      </c>
      <c r="G39" s="49">
        <f t="shared" si="1"/>
        <v>0.11819510412860797</v>
      </c>
      <c r="H39" s="44">
        <f t="shared" si="2"/>
        <v>24.5</v>
      </c>
      <c r="I39" s="44">
        <f t="shared" si="3"/>
        <v>2.8957800511508953</v>
      </c>
      <c r="J39" s="44">
        <f t="shared" si="4"/>
        <v>0.55395682646048</v>
      </c>
      <c r="K39" s="44"/>
      <c r="L39" s="44"/>
      <c r="M39" s="44"/>
      <c r="N39" s="44"/>
    </row>
    <row r="40" spans="2:14" ht="18.75">
      <c r="B40" s="46">
        <v>25</v>
      </c>
      <c r="C40" s="42">
        <v>4439</v>
      </c>
      <c r="D40" s="43">
        <v>36858</v>
      </c>
      <c r="E40" s="44">
        <v>35706</v>
      </c>
      <c r="F40" s="48">
        <f t="shared" si="0"/>
        <v>36282</v>
      </c>
      <c r="G40" s="49">
        <f t="shared" si="1"/>
        <v>0.12234716939529243</v>
      </c>
      <c r="H40" s="44">
        <f t="shared" si="2"/>
        <v>25.5</v>
      </c>
      <c r="I40" s="44">
        <f t="shared" si="3"/>
        <v>3.119852819579957</v>
      </c>
      <c r="J40" s="44">
        <f t="shared" si="4"/>
        <v>0.6763039958557724</v>
      </c>
      <c r="K40" s="44"/>
      <c r="L40" s="44"/>
      <c r="M40" s="44"/>
      <c r="N40" s="44"/>
    </row>
    <row r="41" spans="2:14" ht="18.75">
      <c r="B41" s="46">
        <v>26</v>
      </c>
      <c r="C41" s="42">
        <v>4945</v>
      </c>
      <c r="D41" s="43">
        <v>39754</v>
      </c>
      <c r="E41" s="44">
        <v>39784</v>
      </c>
      <c r="F41" s="48">
        <f t="shared" si="0"/>
        <v>39769</v>
      </c>
      <c r="G41" s="49">
        <f t="shared" si="1"/>
        <v>0.12434308129447559</v>
      </c>
      <c r="H41" s="44">
        <f t="shared" si="2"/>
        <v>26.5</v>
      </c>
      <c r="I41" s="44">
        <f t="shared" si="3"/>
        <v>3.295091654303603</v>
      </c>
      <c r="J41" s="44">
        <f t="shared" si="4"/>
        <v>0.800647077150248</v>
      </c>
      <c r="K41" s="44"/>
      <c r="L41" s="44"/>
      <c r="M41" s="44"/>
      <c r="N41" s="44"/>
    </row>
    <row r="42" spans="2:14" ht="18.75">
      <c r="B42" s="46">
        <v>27</v>
      </c>
      <c r="C42" s="42">
        <v>5184</v>
      </c>
      <c r="D42" s="43">
        <v>45209</v>
      </c>
      <c r="E42" s="44">
        <v>42297</v>
      </c>
      <c r="F42" s="48">
        <f t="shared" si="0"/>
        <v>43753</v>
      </c>
      <c r="G42" s="49">
        <f t="shared" si="1"/>
        <v>0.11848330400201129</v>
      </c>
      <c r="H42" s="44">
        <f t="shared" si="2"/>
        <v>27.5</v>
      </c>
      <c r="I42" s="44">
        <f t="shared" si="3"/>
        <v>3.2582908600553107</v>
      </c>
      <c r="J42" s="49">
        <f t="shared" si="4"/>
        <v>0.9191303811522593</v>
      </c>
      <c r="K42" s="44"/>
      <c r="L42" s="44"/>
      <c r="M42" s="44"/>
      <c r="N42" s="44"/>
    </row>
    <row r="43" spans="2:14" ht="18.75">
      <c r="B43" s="55">
        <v>28</v>
      </c>
      <c r="C43" s="42">
        <v>5699</v>
      </c>
      <c r="D43" s="43">
        <v>50457</v>
      </c>
      <c r="E43" s="44">
        <v>47313</v>
      </c>
      <c r="F43" s="48">
        <f t="shared" si="0"/>
        <v>48885</v>
      </c>
      <c r="G43" s="49">
        <f t="shared" si="1"/>
        <v>0.11657972793290375</v>
      </c>
      <c r="H43" s="44">
        <f t="shared" si="2"/>
        <v>28.5</v>
      </c>
      <c r="I43" s="44">
        <f t="shared" si="3"/>
        <v>3.322522246087757</v>
      </c>
      <c r="J43" s="54">
        <f t="shared" si="4"/>
        <v>1.035710109085163</v>
      </c>
      <c r="K43" s="44"/>
      <c r="L43" s="44"/>
      <c r="M43" s="44"/>
      <c r="N43" s="44"/>
    </row>
    <row r="44" spans="2:14" ht="18.75">
      <c r="B44" s="46">
        <v>29</v>
      </c>
      <c r="C44" s="42">
        <v>5759</v>
      </c>
      <c r="D44" s="43">
        <v>55272</v>
      </c>
      <c r="E44" s="44">
        <v>52208</v>
      </c>
      <c r="F44" s="48">
        <f t="shared" si="0"/>
        <v>53740</v>
      </c>
      <c r="G44" s="49">
        <f t="shared" si="1"/>
        <v>0.10716412355787124</v>
      </c>
      <c r="H44" s="44">
        <f t="shared" si="2"/>
        <v>29.5</v>
      </c>
      <c r="I44" s="44">
        <f t="shared" si="3"/>
        <v>3.1613416449572016</v>
      </c>
      <c r="J44" s="44">
        <f t="shared" si="4"/>
        <v>1.1428742326430343</v>
      </c>
      <c r="K44" s="44"/>
      <c r="L44" s="44"/>
      <c r="M44" s="44"/>
      <c r="N44" s="44"/>
    </row>
    <row r="45" spans="2:14" ht="18.75">
      <c r="B45" s="46">
        <v>30</v>
      </c>
      <c r="C45" s="42">
        <v>5973</v>
      </c>
      <c r="D45" s="43">
        <v>58626</v>
      </c>
      <c r="E45" s="44">
        <v>56621</v>
      </c>
      <c r="F45" s="48">
        <f t="shared" si="0"/>
        <v>57623.5</v>
      </c>
      <c r="G45" s="49">
        <f t="shared" si="1"/>
        <v>0.10365562661067099</v>
      </c>
      <c r="H45" s="44">
        <f t="shared" si="2"/>
        <v>30.5</v>
      </c>
      <c r="I45" s="44">
        <f t="shared" si="3"/>
        <v>3.161496611625465</v>
      </c>
      <c r="J45" s="44">
        <f t="shared" si="4"/>
        <v>1.2465298592537053</v>
      </c>
      <c r="K45" s="44"/>
      <c r="L45" s="44"/>
      <c r="M45" s="44"/>
      <c r="N45" s="44"/>
    </row>
    <row r="46" spans="2:14" ht="18.75">
      <c r="B46" s="46">
        <v>31</v>
      </c>
      <c r="C46" s="42">
        <v>5828</v>
      </c>
      <c r="D46" s="43">
        <v>59756</v>
      </c>
      <c r="E46" s="44">
        <v>59695</v>
      </c>
      <c r="F46" s="48">
        <f t="shared" si="0"/>
        <v>59725.5</v>
      </c>
      <c r="G46" s="49">
        <f t="shared" si="1"/>
        <v>0.09757976073871294</v>
      </c>
      <c r="H46" s="44">
        <f t="shared" si="2"/>
        <v>31.5</v>
      </c>
      <c r="I46" s="44">
        <f t="shared" si="3"/>
        <v>3.073762463269458</v>
      </c>
      <c r="J46" s="44">
        <f t="shared" si="4"/>
        <v>1.3441096199924183</v>
      </c>
      <c r="K46" s="44"/>
      <c r="L46" s="44"/>
      <c r="M46" s="44"/>
      <c r="N46" s="44"/>
    </row>
    <row r="47" spans="2:14" ht="18.75">
      <c r="B47" s="46">
        <v>32</v>
      </c>
      <c r="C47" s="42">
        <v>5374</v>
      </c>
      <c r="D47" s="43">
        <v>59887</v>
      </c>
      <c r="E47" s="44">
        <v>60333</v>
      </c>
      <c r="F47" s="48">
        <f t="shared" si="0"/>
        <v>60110</v>
      </c>
      <c r="G47" s="49">
        <f t="shared" si="1"/>
        <v>0.0894027616037265</v>
      </c>
      <c r="H47" s="44">
        <f t="shared" si="2"/>
        <v>32.5</v>
      </c>
      <c r="I47" s="44">
        <f t="shared" si="3"/>
        <v>2.905589752121111</v>
      </c>
      <c r="J47" s="44">
        <f t="shared" si="4"/>
        <v>1.4335123815961448</v>
      </c>
      <c r="K47" s="44"/>
      <c r="L47" s="44"/>
      <c r="M47" s="44"/>
      <c r="N47" s="44"/>
    </row>
    <row r="48" spans="2:14" ht="18.75">
      <c r="B48" s="52">
        <v>33</v>
      </c>
      <c r="C48" s="42">
        <v>5053</v>
      </c>
      <c r="D48" s="43">
        <v>60526</v>
      </c>
      <c r="E48" s="44">
        <v>60031</v>
      </c>
      <c r="F48" s="48">
        <f t="shared" si="0"/>
        <v>60278.5</v>
      </c>
      <c r="G48" s="49">
        <f t="shared" si="1"/>
        <v>0.08382756704297552</v>
      </c>
      <c r="H48" s="44">
        <f t="shared" si="2"/>
        <v>33.5</v>
      </c>
      <c r="I48" s="44">
        <f t="shared" si="3"/>
        <v>2.80822349593968</v>
      </c>
      <c r="J48" s="44">
        <f t="shared" si="4"/>
        <v>1.5173399486391204</v>
      </c>
      <c r="K48" s="44"/>
      <c r="L48" s="44"/>
      <c r="M48" s="44"/>
      <c r="N48" s="44"/>
    </row>
    <row r="49" spans="2:14" ht="18.75">
      <c r="B49" s="46">
        <v>34</v>
      </c>
      <c r="C49" s="42">
        <v>4603</v>
      </c>
      <c r="D49" s="43">
        <v>59964</v>
      </c>
      <c r="E49" s="44">
        <v>60492</v>
      </c>
      <c r="F49" s="48">
        <f t="shared" si="0"/>
        <v>60228</v>
      </c>
      <c r="G49" s="49">
        <f t="shared" si="1"/>
        <v>0.07642624692833898</v>
      </c>
      <c r="H49" s="44">
        <f t="shared" si="2"/>
        <v>34.5</v>
      </c>
      <c r="I49" s="44">
        <f t="shared" si="3"/>
        <v>2.6367055190276947</v>
      </c>
      <c r="J49" s="44">
        <f t="shared" si="4"/>
        <v>1.5937661955674594</v>
      </c>
      <c r="K49" s="44"/>
      <c r="L49" s="44"/>
      <c r="M49" s="44"/>
      <c r="N49" s="44"/>
    </row>
    <row r="50" spans="2:14" ht="18.75">
      <c r="B50" s="46">
        <v>35</v>
      </c>
      <c r="C50" s="42">
        <v>4124</v>
      </c>
      <c r="D50" s="43">
        <v>62105</v>
      </c>
      <c r="E50" s="44">
        <v>59823</v>
      </c>
      <c r="F50" s="48">
        <f t="shared" si="0"/>
        <v>60964</v>
      </c>
      <c r="G50" s="49">
        <f t="shared" si="1"/>
        <v>0.06764647988977102</v>
      </c>
      <c r="H50" s="44">
        <f t="shared" si="2"/>
        <v>35.5</v>
      </c>
      <c r="I50" s="44">
        <f t="shared" si="3"/>
        <v>2.401450036086871</v>
      </c>
      <c r="J50" s="44">
        <f t="shared" si="4"/>
        <v>1.6614126754572305</v>
      </c>
      <c r="K50" s="44"/>
      <c r="L50" s="44"/>
      <c r="M50" s="44"/>
      <c r="N50" s="44"/>
    </row>
    <row r="51" spans="2:14" ht="18.75">
      <c r="B51" s="46">
        <v>36</v>
      </c>
      <c r="C51" s="42">
        <v>3765</v>
      </c>
      <c r="D51" s="43">
        <v>61521</v>
      </c>
      <c r="E51" s="44">
        <v>61564</v>
      </c>
      <c r="F51" s="48">
        <f t="shared" si="0"/>
        <v>61542.5</v>
      </c>
      <c r="G51" s="49">
        <f t="shared" si="1"/>
        <v>0.06117723524393712</v>
      </c>
      <c r="H51" s="44">
        <f t="shared" si="2"/>
        <v>36.5</v>
      </c>
      <c r="I51" s="44">
        <f t="shared" si="3"/>
        <v>2.232969086403705</v>
      </c>
      <c r="J51" s="44">
        <f t="shared" si="4"/>
        <v>1.7225899107011675</v>
      </c>
      <c r="K51" s="44"/>
      <c r="L51" s="44"/>
      <c r="M51" s="44"/>
      <c r="N51" s="44"/>
    </row>
    <row r="52" spans="2:14" ht="18.75">
      <c r="B52" s="46">
        <v>37</v>
      </c>
      <c r="C52" s="42">
        <v>3234</v>
      </c>
      <c r="D52" s="43">
        <v>62575</v>
      </c>
      <c r="E52" s="44">
        <v>60905</v>
      </c>
      <c r="F52" s="48">
        <f t="shared" si="0"/>
        <v>61740</v>
      </c>
      <c r="G52" s="49">
        <f t="shared" si="1"/>
        <v>0.05238095238095238</v>
      </c>
      <c r="H52" s="44">
        <f t="shared" si="2"/>
        <v>37.5</v>
      </c>
      <c r="I52" s="44">
        <f t="shared" si="3"/>
        <v>1.9642857142857144</v>
      </c>
      <c r="J52" s="44">
        <f t="shared" si="4"/>
        <v>1.77497086308212</v>
      </c>
      <c r="K52" s="44"/>
      <c r="L52" s="44"/>
      <c r="M52" s="44"/>
      <c r="N52" s="44"/>
    </row>
    <row r="53" spans="2:14" ht="18.75">
      <c r="B53" s="46">
        <v>38</v>
      </c>
      <c r="C53" s="42">
        <v>2803</v>
      </c>
      <c r="D53" s="43">
        <v>62176</v>
      </c>
      <c r="E53" s="44">
        <v>61816</v>
      </c>
      <c r="F53" s="48">
        <f t="shared" si="0"/>
        <v>61996</v>
      </c>
      <c r="G53" s="49">
        <f t="shared" si="1"/>
        <v>0.04521259436092651</v>
      </c>
      <c r="H53" s="44">
        <f t="shared" si="2"/>
        <v>38.5</v>
      </c>
      <c r="I53" s="44">
        <f t="shared" si="3"/>
        <v>1.7406848828956707</v>
      </c>
      <c r="J53" s="44">
        <f t="shared" si="4"/>
        <v>1.8201834574430464</v>
      </c>
      <c r="K53" s="44"/>
      <c r="L53" s="44"/>
      <c r="M53" s="44"/>
      <c r="N53" s="44"/>
    </row>
    <row r="54" spans="2:14" ht="18.75">
      <c r="B54" s="46">
        <v>39</v>
      </c>
      <c r="C54" s="42">
        <v>2192</v>
      </c>
      <c r="D54" s="43">
        <v>60911</v>
      </c>
      <c r="E54" s="44">
        <v>61420</v>
      </c>
      <c r="F54" s="48">
        <f t="shared" si="0"/>
        <v>61165.5</v>
      </c>
      <c r="G54" s="49">
        <f t="shared" si="1"/>
        <v>0.03583719580482461</v>
      </c>
      <c r="H54" s="44">
        <f t="shared" si="2"/>
        <v>39.5</v>
      </c>
      <c r="I54" s="44">
        <f t="shared" si="3"/>
        <v>1.4155692342905721</v>
      </c>
      <c r="J54" s="44">
        <f t="shared" si="4"/>
        <v>1.8560206532478711</v>
      </c>
      <c r="K54" s="44"/>
      <c r="L54" s="44"/>
      <c r="M54" s="44"/>
      <c r="N54" s="44"/>
    </row>
    <row r="55" spans="2:14" ht="18.75">
      <c r="B55" s="46">
        <v>40</v>
      </c>
      <c r="C55" s="42">
        <v>1659</v>
      </c>
      <c r="D55" s="43">
        <v>59343</v>
      </c>
      <c r="E55" s="44">
        <v>60002</v>
      </c>
      <c r="F55" s="48">
        <f t="shared" si="0"/>
        <v>59672.5</v>
      </c>
      <c r="G55" s="49">
        <f t="shared" si="1"/>
        <v>0.027801751225438855</v>
      </c>
      <c r="H55" s="44">
        <f t="shared" si="2"/>
        <v>40.5</v>
      </c>
      <c r="I55" s="44">
        <f t="shared" si="3"/>
        <v>1.1259709246302736</v>
      </c>
      <c r="J55" s="44">
        <f t="shared" si="4"/>
        <v>1.88382240447331</v>
      </c>
      <c r="K55" s="44"/>
      <c r="L55" s="44"/>
      <c r="M55" s="44"/>
      <c r="N55" s="44"/>
    </row>
    <row r="56" spans="2:14" ht="18.75">
      <c r="B56" s="46">
        <v>41</v>
      </c>
      <c r="C56" s="42">
        <v>1203</v>
      </c>
      <c r="D56" s="43">
        <v>58604</v>
      </c>
      <c r="E56" s="44">
        <v>58506</v>
      </c>
      <c r="F56" s="48">
        <f t="shared" si="0"/>
        <v>58555</v>
      </c>
      <c r="G56" s="49">
        <f t="shared" si="1"/>
        <v>0.020544786952437877</v>
      </c>
      <c r="H56" s="44">
        <f t="shared" si="2"/>
        <v>41.5</v>
      </c>
      <c r="I56" s="44">
        <f t="shared" si="3"/>
        <v>0.852608658526172</v>
      </c>
      <c r="J56" s="44">
        <f t="shared" si="4"/>
        <v>1.9043671914257478</v>
      </c>
      <c r="K56" s="44"/>
      <c r="L56" s="44"/>
      <c r="M56" s="44"/>
      <c r="N56" s="44"/>
    </row>
    <row r="57" spans="2:14" ht="18.75">
      <c r="B57" s="46">
        <v>42</v>
      </c>
      <c r="C57" s="42">
        <v>753</v>
      </c>
      <c r="D57" s="43">
        <v>56978</v>
      </c>
      <c r="E57" s="44">
        <v>57772</v>
      </c>
      <c r="F57" s="48">
        <f t="shared" si="0"/>
        <v>57375</v>
      </c>
      <c r="G57" s="49">
        <f t="shared" si="1"/>
        <v>0.013124183006535948</v>
      </c>
      <c r="H57" s="44">
        <f t="shared" si="2"/>
        <v>42.5</v>
      </c>
      <c r="I57" s="44">
        <f t="shared" si="3"/>
        <v>0.5577777777777778</v>
      </c>
      <c r="J57" s="44">
        <f t="shared" si="4"/>
        <v>1.9174913744322837</v>
      </c>
      <c r="K57" s="44"/>
      <c r="L57" s="44"/>
      <c r="M57" s="44"/>
      <c r="N57" s="44"/>
    </row>
    <row r="58" spans="2:14" ht="18.75">
      <c r="B58" s="46">
        <v>43</v>
      </c>
      <c r="C58" s="42">
        <v>434</v>
      </c>
      <c r="D58" s="43">
        <v>55239</v>
      </c>
      <c r="E58" s="44">
        <v>56300</v>
      </c>
      <c r="F58" s="48">
        <f t="shared" si="0"/>
        <v>55769.5</v>
      </c>
      <c r="G58" s="49">
        <f t="shared" si="1"/>
        <v>0.007782031397089807</v>
      </c>
      <c r="H58" s="44">
        <f t="shared" si="2"/>
        <v>43.5</v>
      </c>
      <c r="I58" s="44">
        <f t="shared" si="3"/>
        <v>0.3385183657734066</v>
      </c>
      <c r="J58" s="44">
        <f t="shared" si="4"/>
        <v>1.9252734058293735</v>
      </c>
      <c r="K58" s="44"/>
      <c r="L58" s="44"/>
      <c r="M58" s="44"/>
      <c r="N58" s="44"/>
    </row>
    <row r="59" spans="2:14" ht="18.75">
      <c r="B59" s="46">
        <v>44</v>
      </c>
      <c r="C59" s="42">
        <v>285</v>
      </c>
      <c r="D59" s="43">
        <v>51898</v>
      </c>
      <c r="E59" s="44">
        <v>54683</v>
      </c>
      <c r="F59" s="48">
        <f t="shared" si="0"/>
        <v>53290.5</v>
      </c>
      <c r="G59" s="49">
        <f t="shared" si="1"/>
        <v>0.005348045148760098</v>
      </c>
      <c r="H59" s="44">
        <f t="shared" si="2"/>
        <v>44.5</v>
      </c>
      <c r="I59" s="44">
        <f t="shared" si="3"/>
        <v>0.23798800911982437</v>
      </c>
      <c r="J59" s="44">
        <f t="shared" si="4"/>
        <v>1.9306214509781336</v>
      </c>
      <c r="K59" s="44"/>
      <c r="L59" s="44"/>
      <c r="M59" s="44"/>
      <c r="N59" s="44"/>
    </row>
    <row r="60" spans="2:14" ht="18.75">
      <c r="B60" s="46">
        <v>45</v>
      </c>
      <c r="C60" s="42">
        <v>140</v>
      </c>
      <c r="D60" s="43">
        <v>51823</v>
      </c>
      <c r="E60" s="44">
        <v>51367</v>
      </c>
      <c r="F60" s="48">
        <f t="shared" si="0"/>
        <v>51595</v>
      </c>
      <c r="G60" s="49">
        <f t="shared" si="1"/>
        <v>0.002713441224924896</v>
      </c>
      <c r="H60" s="44">
        <f t="shared" si="2"/>
        <v>45.5</v>
      </c>
      <c r="I60" s="44">
        <f t="shared" si="3"/>
        <v>0.12346157573408277</v>
      </c>
      <c r="J60" s="44">
        <f t="shared" si="4"/>
        <v>1.9333348922030587</v>
      </c>
      <c r="K60" s="44"/>
      <c r="L60" s="44"/>
      <c r="M60" s="44"/>
      <c r="N60" s="44"/>
    </row>
    <row r="61" spans="2:14" ht="18.75">
      <c r="B61" s="46">
        <v>46</v>
      </c>
      <c r="C61" s="42">
        <v>74</v>
      </c>
      <c r="D61" s="43">
        <v>50321</v>
      </c>
      <c r="E61" s="44">
        <v>51285</v>
      </c>
      <c r="F61" s="48">
        <f t="shared" si="0"/>
        <v>50803</v>
      </c>
      <c r="G61" s="49">
        <f t="shared" si="1"/>
        <v>0.0014566068932937032</v>
      </c>
      <c r="H61" s="44">
        <f t="shared" si="2"/>
        <v>46.5</v>
      </c>
      <c r="I61" s="44">
        <f t="shared" si="3"/>
        <v>0.0677322205381572</v>
      </c>
      <c r="J61" s="44">
        <f t="shared" si="4"/>
        <v>1.9347914990963524</v>
      </c>
      <c r="K61" s="44"/>
      <c r="L61" s="44"/>
      <c r="M61" s="44"/>
      <c r="N61" s="44"/>
    </row>
    <row r="62" spans="2:14" ht="18.75">
      <c r="B62" s="46">
        <v>47</v>
      </c>
      <c r="C62" s="42">
        <v>45</v>
      </c>
      <c r="D62" s="43">
        <v>49711</v>
      </c>
      <c r="E62" s="44">
        <v>49845</v>
      </c>
      <c r="F62" s="48">
        <f t="shared" si="0"/>
        <v>49778</v>
      </c>
      <c r="G62" s="49">
        <f t="shared" si="1"/>
        <v>0.0009040138213668689</v>
      </c>
      <c r="H62" s="44">
        <f t="shared" si="2"/>
        <v>47.5</v>
      </c>
      <c r="I62" s="44">
        <f t="shared" si="3"/>
        <v>0.042940656514926276</v>
      </c>
      <c r="J62" s="44">
        <f t="shared" si="4"/>
        <v>1.9356955129177194</v>
      </c>
      <c r="K62" s="44"/>
      <c r="L62" s="44"/>
      <c r="M62" s="44"/>
      <c r="N62" s="44"/>
    </row>
    <row r="63" spans="2:14" ht="18.75">
      <c r="B63" s="46">
        <v>48</v>
      </c>
      <c r="C63" s="42">
        <v>30</v>
      </c>
      <c r="D63" s="43">
        <v>49468</v>
      </c>
      <c r="E63" s="44">
        <v>49458</v>
      </c>
      <c r="F63" s="48">
        <f t="shared" si="0"/>
        <v>49463</v>
      </c>
      <c r="G63" s="49">
        <f t="shared" si="1"/>
        <v>0.0006065139599296444</v>
      </c>
      <c r="H63" s="44">
        <f t="shared" si="2"/>
        <v>48.5</v>
      </c>
      <c r="I63" s="44">
        <f t="shared" si="3"/>
        <v>0.029415927056587753</v>
      </c>
      <c r="J63" s="44">
        <f t="shared" si="4"/>
        <v>1.936302026877649</v>
      </c>
      <c r="K63" s="44"/>
      <c r="L63" s="44"/>
      <c r="M63" s="44"/>
      <c r="N63" s="44"/>
    </row>
    <row r="64" spans="2:14" ht="18.75">
      <c r="B64" s="46">
        <v>49</v>
      </c>
      <c r="C64" s="42">
        <v>17</v>
      </c>
      <c r="D64" s="43">
        <v>50567</v>
      </c>
      <c r="E64" s="44">
        <v>49132</v>
      </c>
      <c r="F64" s="48">
        <f t="shared" si="0"/>
        <v>49849.5</v>
      </c>
      <c r="G64" s="49">
        <f t="shared" si="1"/>
        <v>0.00034102648973409965</v>
      </c>
      <c r="H64" s="44">
        <f t="shared" si="2"/>
        <v>49.5</v>
      </c>
      <c r="I64" s="44">
        <f t="shared" si="3"/>
        <v>0.016880811241837934</v>
      </c>
      <c r="J64" s="44">
        <f t="shared" si="4"/>
        <v>1.936643053367383</v>
      </c>
      <c r="K64" s="44"/>
      <c r="L64" s="44"/>
      <c r="M64" s="44"/>
      <c r="N64" s="44"/>
    </row>
    <row r="65" spans="2:14" ht="18.75">
      <c r="B65" s="44"/>
      <c r="C65" s="5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ht="18.75">
      <c r="B66" s="44"/>
      <c r="C66" s="5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3" sqref="I3:I37"/>
    </sheetView>
  </sheetViews>
  <sheetFormatPr defaultColWidth="9.140625" defaultRowHeight="15"/>
  <sheetData>
    <row r="1" spans="3:7" ht="15">
      <c r="C1" t="s">
        <v>43</v>
      </c>
      <c r="G1" t="s">
        <v>44</v>
      </c>
    </row>
    <row r="2" spans="3:10" ht="15">
      <c r="C2" t="s">
        <v>40</v>
      </c>
      <c r="D2" t="s">
        <v>41</v>
      </c>
      <c r="E2" t="s">
        <v>42</v>
      </c>
      <c r="H2" t="s">
        <v>40</v>
      </c>
      <c r="I2" t="s">
        <v>41</v>
      </c>
      <c r="J2" t="s">
        <v>42</v>
      </c>
    </row>
    <row r="3" spans="2:10" ht="15">
      <c r="B3" s="41">
        <v>15</v>
      </c>
      <c r="C3" s="41">
        <v>22900</v>
      </c>
      <c r="D3" s="41">
        <v>20520</v>
      </c>
      <c r="E3" s="41">
        <v>43420</v>
      </c>
      <c r="G3">
        <v>15</v>
      </c>
      <c r="H3">
        <v>23261</v>
      </c>
      <c r="I3">
        <v>21158</v>
      </c>
      <c r="J3">
        <v>44419</v>
      </c>
    </row>
    <row r="4" spans="2:10" ht="15">
      <c r="B4" s="41">
        <v>16</v>
      </c>
      <c r="C4" s="41">
        <v>23557</v>
      </c>
      <c r="D4" s="41">
        <v>20624</v>
      </c>
      <c r="E4" s="41">
        <v>44181</v>
      </c>
      <c r="G4">
        <v>16</v>
      </c>
      <c r="H4">
        <v>23708</v>
      </c>
      <c r="I4">
        <v>20714</v>
      </c>
      <c r="J4">
        <v>44422</v>
      </c>
    </row>
    <row r="5" spans="2:10" ht="15">
      <c r="B5" s="41">
        <v>17</v>
      </c>
      <c r="C5" s="41">
        <v>25271</v>
      </c>
      <c r="D5" s="41">
        <v>21225</v>
      </c>
      <c r="E5" s="41">
        <v>46496</v>
      </c>
      <c r="G5">
        <v>17</v>
      </c>
      <c r="H5">
        <v>25125</v>
      </c>
      <c r="I5">
        <v>20928</v>
      </c>
      <c r="J5">
        <v>46053</v>
      </c>
    </row>
    <row r="6" spans="2:10" ht="15">
      <c r="B6" s="41">
        <v>18</v>
      </c>
      <c r="C6" s="41">
        <v>28643</v>
      </c>
      <c r="D6" s="41">
        <v>19234</v>
      </c>
      <c r="E6" s="41">
        <v>47877</v>
      </c>
      <c r="G6">
        <v>18</v>
      </c>
      <c r="H6">
        <v>27663</v>
      </c>
      <c r="I6">
        <v>19812</v>
      </c>
      <c r="J6">
        <v>47475</v>
      </c>
    </row>
    <row r="7" spans="2:10" ht="15">
      <c r="B7" s="41">
        <v>19</v>
      </c>
      <c r="C7" s="41">
        <v>35959</v>
      </c>
      <c r="D7" s="41">
        <v>20397</v>
      </c>
      <c r="E7" s="41">
        <v>56356</v>
      </c>
      <c r="G7">
        <v>19</v>
      </c>
      <c r="H7">
        <v>34048</v>
      </c>
      <c r="I7">
        <v>19924</v>
      </c>
      <c r="J7">
        <v>53972</v>
      </c>
    </row>
    <row r="8" spans="2:10" ht="15">
      <c r="B8" s="41">
        <v>20</v>
      </c>
      <c r="C8" s="41">
        <v>37456</v>
      </c>
      <c r="D8" s="41">
        <v>22923</v>
      </c>
      <c r="E8" s="41">
        <v>60379</v>
      </c>
      <c r="G8">
        <v>20</v>
      </c>
      <c r="H8">
        <v>41131</v>
      </c>
      <c r="I8">
        <v>22648</v>
      </c>
      <c r="J8">
        <v>63779</v>
      </c>
    </row>
    <row r="9" spans="2:10" ht="15">
      <c r="B9" s="41">
        <v>21</v>
      </c>
      <c r="C9" s="41">
        <v>38446</v>
      </c>
      <c r="D9" s="41">
        <v>24806</v>
      </c>
      <c r="E9" s="41">
        <v>63252</v>
      </c>
      <c r="G9">
        <v>21</v>
      </c>
      <c r="H9">
        <v>41007</v>
      </c>
      <c r="I9">
        <v>25177</v>
      </c>
      <c r="J9">
        <v>66184</v>
      </c>
    </row>
    <row r="10" spans="2:10" ht="15">
      <c r="B10" s="41">
        <v>22</v>
      </c>
      <c r="C10" s="41">
        <v>38357</v>
      </c>
      <c r="D10" s="41">
        <v>27198</v>
      </c>
      <c r="E10" s="41">
        <v>65555</v>
      </c>
      <c r="G10">
        <v>22</v>
      </c>
      <c r="H10">
        <v>41026</v>
      </c>
      <c r="I10">
        <v>27153</v>
      </c>
      <c r="J10">
        <v>68179</v>
      </c>
    </row>
    <row r="11" spans="2:10" ht="15">
      <c r="B11" s="41">
        <v>23</v>
      </c>
      <c r="C11" s="41">
        <v>38486</v>
      </c>
      <c r="D11" s="41">
        <v>30132</v>
      </c>
      <c r="E11" s="41">
        <v>68618</v>
      </c>
      <c r="G11">
        <v>23</v>
      </c>
      <c r="H11">
        <v>40932</v>
      </c>
      <c r="I11">
        <v>29808</v>
      </c>
      <c r="J11">
        <v>70740</v>
      </c>
    </row>
    <row r="12" spans="2:10" ht="15">
      <c r="B12" s="41">
        <v>24</v>
      </c>
      <c r="C12" s="41">
        <v>37967</v>
      </c>
      <c r="D12" s="41">
        <v>32753</v>
      </c>
      <c r="E12" s="41">
        <v>70720</v>
      </c>
      <c r="G12">
        <v>24</v>
      </c>
      <c r="H12">
        <v>40757</v>
      </c>
      <c r="I12">
        <v>32935</v>
      </c>
      <c r="J12">
        <v>73692</v>
      </c>
    </row>
    <row r="13" spans="2:10" ht="15">
      <c r="B13" s="41">
        <v>25</v>
      </c>
      <c r="C13" s="41">
        <v>41255</v>
      </c>
      <c r="D13" s="41">
        <v>36858</v>
      </c>
      <c r="E13" s="41">
        <v>78113</v>
      </c>
      <c r="G13">
        <v>25</v>
      </c>
      <c r="H13">
        <v>40497</v>
      </c>
      <c r="I13">
        <v>35706</v>
      </c>
      <c r="J13">
        <v>76203</v>
      </c>
    </row>
    <row r="14" spans="2:10" ht="15">
      <c r="B14" s="41">
        <v>26</v>
      </c>
      <c r="C14" s="41">
        <v>41938</v>
      </c>
      <c r="D14" s="41">
        <v>39754</v>
      </c>
      <c r="E14" s="41">
        <v>81692</v>
      </c>
      <c r="G14">
        <v>26</v>
      </c>
      <c r="H14">
        <v>44255</v>
      </c>
      <c r="I14">
        <v>39784</v>
      </c>
      <c r="J14">
        <v>84039</v>
      </c>
    </row>
    <row r="15" spans="2:10" ht="15">
      <c r="B15" s="41">
        <v>27</v>
      </c>
      <c r="C15" s="41">
        <v>47594</v>
      </c>
      <c r="D15" s="41">
        <v>45209</v>
      </c>
      <c r="E15" s="41">
        <v>92803</v>
      </c>
      <c r="G15">
        <v>27</v>
      </c>
      <c r="H15">
        <v>44263</v>
      </c>
      <c r="I15">
        <v>42297</v>
      </c>
      <c r="J15">
        <v>86560</v>
      </c>
    </row>
    <row r="16" spans="2:10" ht="15">
      <c r="B16" s="41">
        <v>28</v>
      </c>
      <c r="C16" s="41">
        <v>49766</v>
      </c>
      <c r="D16" s="41">
        <v>50457</v>
      </c>
      <c r="E16" s="41">
        <v>100223</v>
      </c>
      <c r="G16">
        <v>28</v>
      </c>
      <c r="H16">
        <v>49959</v>
      </c>
      <c r="I16">
        <v>47313</v>
      </c>
      <c r="J16">
        <v>97272</v>
      </c>
    </row>
    <row r="17" spans="2:10" ht="15">
      <c r="B17" s="41">
        <v>29</v>
      </c>
      <c r="C17" s="41">
        <v>54063</v>
      </c>
      <c r="D17" s="41">
        <v>55272</v>
      </c>
      <c r="E17" s="41">
        <v>109335</v>
      </c>
      <c r="G17">
        <v>29</v>
      </c>
      <c r="H17">
        <v>51812</v>
      </c>
      <c r="I17">
        <v>52208</v>
      </c>
      <c r="J17">
        <v>104020</v>
      </c>
    </row>
    <row r="18" spans="2:10" ht="15">
      <c r="B18" s="41">
        <v>30</v>
      </c>
      <c r="C18" s="41">
        <v>56131</v>
      </c>
      <c r="D18" s="41">
        <v>58626</v>
      </c>
      <c r="E18" s="41">
        <v>114757</v>
      </c>
      <c r="G18">
        <v>30</v>
      </c>
      <c r="H18">
        <v>55699</v>
      </c>
      <c r="I18">
        <v>56621</v>
      </c>
      <c r="J18">
        <v>112320</v>
      </c>
    </row>
    <row r="19" spans="2:10" ht="15">
      <c r="B19" s="41">
        <v>31</v>
      </c>
      <c r="C19" s="41">
        <v>57714</v>
      </c>
      <c r="D19" s="41">
        <v>59756</v>
      </c>
      <c r="E19" s="41">
        <v>117470</v>
      </c>
      <c r="G19">
        <v>31</v>
      </c>
      <c r="H19">
        <v>57534</v>
      </c>
      <c r="I19">
        <v>59695</v>
      </c>
      <c r="J19">
        <v>117229</v>
      </c>
    </row>
    <row r="20" spans="2:10" ht="15">
      <c r="B20" s="41">
        <v>32</v>
      </c>
      <c r="C20" s="41">
        <v>57763</v>
      </c>
      <c r="D20" s="41">
        <v>59887</v>
      </c>
      <c r="E20" s="41">
        <v>117650</v>
      </c>
      <c r="G20">
        <v>32</v>
      </c>
      <c r="H20">
        <v>58776</v>
      </c>
      <c r="I20">
        <v>60333</v>
      </c>
      <c r="J20">
        <v>119109</v>
      </c>
    </row>
    <row r="21" spans="2:10" ht="15">
      <c r="B21" s="41">
        <v>33</v>
      </c>
      <c r="C21" s="41">
        <v>59413</v>
      </c>
      <c r="D21" s="41">
        <v>60526</v>
      </c>
      <c r="E21" s="41">
        <v>119939</v>
      </c>
      <c r="G21">
        <v>33</v>
      </c>
      <c r="H21">
        <v>58684</v>
      </c>
      <c r="I21">
        <v>60031</v>
      </c>
      <c r="J21">
        <v>118715</v>
      </c>
    </row>
    <row r="22" spans="2:10" ht="15">
      <c r="B22" s="41">
        <v>34</v>
      </c>
      <c r="C22" s="41">
        <v>58023</v>
      </c>
      <c r="D22" s="41">
        <v>59964</v>
      </c>
      <c r="E22" s="41">
        <v>117987</v>
      </c>
      <c r="G22">
        <v>34</v>
      </c>
      <c r="H22">
        <v>59796</v>
      </c>
      <c r="I22">
        <v>60492</v>
      </c>
      <c r="J22">
        <v>120288</v>
      </c>
    </row>
    <row r="23" spans="2:10" ht="15">
      <c r="B23" s="41">
        <v>35</v>
      </c>
      <c r="C23" s="41">
        <v>60975</v>
      </c>
      <c r="D23" s="41">
        <v>62105</v>
      </c>
      <c r="E23" s="41">
        <v>123080</v>
      </c>
      <c r="G23">
        <v>35</v>
      </c>
      <c r="H23">
        <v>58442</v>
      </c>
      <c r="I23">
        <v>59823</v>
      </c>
      <c r="J23">
        <v>118265</v>
      </c>
    </row>
    <row r="24" spans="2:10" ht="15">
      <c r="B24" s="41">
        <v>36</v>
      </c>
      <c r="C24" s="41">
        <v>60048</v>
      </c>
      <c r="D24" s="41">
        <v>61521</v>
      </c>
      <c r="E24" s="41">
        <v>121569</v>
      </c>
      <c r="G24">
        <v>36</v>
      </c>
      <c r="H24">
        <v>61349</v>
      </c>
      <c r="I24">
        <v>61564</v>
      </c>
      <c r="J24">
        <v>122913</v>
      </c>
    </row>
    <row r="25" spans="2:10" ht="15">
      <c r="B25" s="41">
        <v>37</v>
      </c>
      <c r="C25" s="41">
        <v>63544</v>
      </c>
      <c r="D25" s="41">
        <v>62575</v>
      </c>
      <c r="E25" s="41">
        <v>126119</v>
      </c>
      <c r="G25">
        <v>37</v>
      </c>
      <c r="H25">
        <v>59943</v>
      </c>
      <c r="I25">
        <v>60905</v>
      </c>
      <c r="J25">
        <v>120848</v>
      </c>
    </row>
    <row r="26" spans="2:10" ht="15">
      <c r="B26" s="41">
        <v>38</v>
      </c>
      <c r="C26" s="41">
        <v>60774</v>
      </c>
      <c r="D26" s="41">
        <v>62176</v>
      </c>
      <c r="E26" s="41">
        <v>122950</v>
      </c>
      <c r="G26">
        <v>38</v>
      </c>
      <c r="H26">
        <v>63171</v>
      </c>
      <c r="I26">
        <v>61816</v>
      </c>
      <c r="J26">
        <v>124987</v>
      </c>
    </row>
    <row r="27" spans="2:10" ht="15">
      <c r="B27" s="41">
        <v>39</v>
      </c>
      <c r="C27" s="41">
        <v>60541</v>
      </c>
      <c r="D27" s="41">
        <v>60911</v>
      </c>
      <c r="E27" s="41">
        <v>121452</v>
      </c>
      <c r="G27">
        <v>39</v>
      </c>
      <c r="H27">
        <v>60481</v>
      </c>
      <c r="I27">
        <v>61420</v>
      </c>
      <c r="J27">
        <v>121901</v>
      </c>
    </row>
    <row r="28" spans="2:10" ht="15">
      <c r="B28" s="41">
        <v>40</v>
      </c>
      <c r="C28" s="41">
        <v>57953</v>
      </c>
      <c r="D28" s="41">
        <v>59343</v>
      </c>
      <c r="E28" s="41">
        <v>117296</v>
      </c>
      <c r="G28">
        <v>40</v>
      </c>
      <c r="H28">
        <v>59900</v>
      </c>
      <c r="I28">
        <v>60002</v>
      </c>
      <c r="J28">
        <v>119902</v>
      </c>
    </row>
    <row r="29" spans="2:10" ht="15">
      <c r="B29" s="41">
        <v>41</v>
      </c>
      <c r="C29" s="41">
        <v>55845</v>
      </c>
      <c r="D29" s="41">
        <v>58604</v>
      </c>
      <c r="E29" s="41">
        <v>114449</v>
      </c>
      <c r="G29">
        <v>41</v>
      </c>
      <c r="H29">
        <v>57224</v>
      </c>
      <c r="I29">
        <v>58506</v>
      </c>
      <c r="J29">
        <v>115730</v>
      </c>
    </row>
    <row r="30" spans="2:10" ht="15">
      <c r="B30" s="41">
        <v>42</v>
      </c>
      <c r="C30" s="41">
        <v>53850</v>
      </c>
      <c r="D30" s="41">
        <v>56978</v>
      </c>
      <c r="E30" s="41">
        <v>110828</v>
      </c>
      <c r="G30">
        <v>42</v>
      </c>
      <c r="H30">
        <v>55167</v>
      </c>
      <c r="I30">
        <v>57772</v>
      </c>
      <c r="J30">
        <v>112939</v>
      </c>
    </row>
    <row r="31" spans="2:10" ht="15">
      <c r="B31" s="41">
        <v>43</v>
      </c>
      <c r="C31" s="41">
        <v>50578</v>
      </c>
      <c r="D31" s="41">
        <v>55239</v>
      </c>
      <c r="E31" s="41">
        <v>105817</v>
      </c>
      <c r="G31">
        <v>43</v>
      </c>
      <c r="H31">
        <v>53109</v>
      </c>
      <c r="I31">
        <v>56300</v>
      </c>
      <c r="J31">
        <v>109409</v>
      </c>
    </row>
    <row r="32" spans="2:10" ht="15">
      <c r="B32" s="41">
        <v>44</v>
      </c>
      <c r="C32" s="41">
        <v>46365</v>
      </c>
      <c r="D32" s="41">
        <v>51898</v>
      </c>
      <c r="E32" s="41">
        <v>98263</v>
      </c>
      <c r="G32">
        <v>44</v>
      </c>
      <c r="H32">
        <v>50079</v>
      </c>
      <c r="I32">
        <v>54683</v>
      </c>
      <c r="J32">
        <v>104762</v>
      </c>
    </row>
    <row r="33" spans="2:10" ht="15">
      <c r="B33" s="41">
        <v>45</v>
      </c>
      <c r="C33" s="41">
        <v>45878</v>
      </c>
      <c r="D33" s="41">
        <v>51823</v>
      </c>
      <c r="E33" s="41">
        <v>97701</v>
      </c>
      <c r="G33">
        <v>45</v>
      </c>
      <c r="H33">
        <v>45720</v>
      </c>
      <c r="I33">
        <v>51367</v>
      </c>
      <c r="J33">
        <v>97087</v>
      </c>
    </row>
    <row r="34" spans="2:10" ht="15">
      <c r="B34" s="41">
        <v>46</v>
      </c>
      <c r="C34" s="41">
        <v>42118</v>
      </c>
      <c r="D34" s="41">
        <v>50321</v>
      </c>
      <c r="E34" s="41">
        <v>92439</v>
      </c>
      <c r="G34">
        <v>46</v>
      </c>
      <c r="H34">
        <v>45249</v>
      </c>
      <c r="I34">
        <v>51285</v>
      </c>
      <c r="J34">
        <v>96534</v>
      </c>
    </row>
    <row r="35" spans="2:10" ht="15">
      <c r="B35" s="41">
        <v>47</v>
      </c>
      <c r="C35" s="41">
        <v>42237</v>
      </c>
      <c r="D35" s="41">
        <v>49711</v>
      </c>
      <c r="E35" s="41">
        <v>91948</v>
      </c>
      <c r="G35">
        <v>47</v>
      </c>
      <c r="H35">
        <v>41590</v>
      </c>
      <c r="I35">
        <v>49845</v>
      </c>
      <c r="J35">
        <v>91435</v>
      </c>
    </row>
    <row r="36" spans="2:10" ht="15">
      <c r="B36" s="41">
        <v>48</v>
      </c>
      <c r="C36" s="41">
        <v>40168</v>
      </c>
      <c r="D36" s="41">
        <v>49468</v>
      </c>
      <c r="E36" s="41">
        <v>89636</v>
      </c>
      <c r="G36">
        <v>48</v>
      </c>
      <c r="H36">
        <v>41676</v>
      </c>
      <c r="I36">
        <v>49458</v>
      </c>
      <c r="J36">
        <v>91134</v>
      </c>
    </row>
    <row r="37" spans="2:10" ht="15">
      <c r="B37" s="41">
        <v>49</v>
      </c>
      <c r="C37" s="41">
        <v>39679</v>
      </c>
      <c r="D37" s="41">
        <v>50567</v>
      </c>
      <c r="E37" s="41">
        <v>90246</v>
      </c>
      <c r="G37">
        <v>49</v>
      </c>
      <c r="H37">
        <v>39519</v>
      </c>
      <c r="I37">
        <v>49132</v>
      </c>
      <c r="J37">
        <v>88651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Alessandra</cp:lastModifiedBy>
  <cp:lastPrinted>2007-12-15T08:52:24Z</cp:lastPrinted>
  <dcterms:created xsi:type="dcterms:W3CDTF">2007-06-20T11:17:29Z</dcterms:created>
  <dcterms:modified xsi:type="dcterms:W3CDTF">2020-05-28T08:27:55Z</dcterms:modified>
  <cp:category/>
  <cp:version/>
  <cp:contentType/>
  <cp:contentStatus/>
</cp:coreProperties>
</file>