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essandra\Documents\didattica\Demografia\Esercitazioni\"/>
    </mc:Choice>
  </mc:AlternateContent>
  <bookViews>
    <workbookView xWindow="95" yWindow="95" windowWidth="16260" windowHeight="709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D56" i="1" l="1"/>
  <c r="I52" i="1"/>
  <c r="F49" i="1"/>
  <c r="F48" i="1"/>
  <c r="F47" i="1"/>
  <c r="L41" i="1"/>
  <c r="I32" i="1"/>
  <c r="F32" i="1"/>
  <c r="I31" i="1"/>
  <c r="F31" i="1"/>
  <c r="F30" i="1"/>
  <c r="C29" i="1"/>
  <c r="K17" i="1"/>
  <c r="K16" i="1"/>
  <c r="F17" i="1"/>
  <c r="F16" i="1"/>
  <c r="D17" i="1"/>
  <c r="D16" i="1"/>
  <c r="E12" i="1"/>
  <c r="F12" i="1"/>
  <c r="G12" i="1"/>
  <c r="D12" i="1"/>
  <c r="G10" i="1"/>
  <c r="F10" i="1"/>
  <c r="E10" i="1"/>
  <c r="D10" i="1"/>
  <c r="K11" i="1"/>
  <c r="K9" i="1"/>
  <c r="I11" i="1"/>
  <c r="I9" i="1"/>
  <c r="D24" i="1"/>
  <c r="C24" i="1"/>
</calcChain>
</file>

<file path=xl/sharedStrings.xml><?xml version="1.0" encoding="utf-8"?>
<sst xmlns="http://schemas.openxmlformats.org/spreadsheetml/2006/main" count="66" uniqueCount="60">
  <si>
    <t>Mese</t>
  </si>
  <si>
    <t>Popolazione</t>
  </si>
  <si>
    <t>Nati Vivi</t>
  </si>
  <si>
    <t>Morti</t>
  </si>
  <si>
    <t>inizio periodo</t>
  </si>
  <si>
    <t>fine periodo</t>
  </si>
  <si>
    <t>Calcolare:</t>
  </si>
  <si>
    <t>b) Saldo migratorio</t>
  </si>
  <si>
    <t>a) Saldo naturale</t>
  </si>
  <si>
    <t>SIANO DATE LE SEGUENTI INFORMAZIONI RELATIVE ALLA</t>
  </si>
  <si>
    <t>POPOLAZIONE EUROPEA:</t>
  </si>
  <si>
    <t>Popolazione totale al 1 gennaio 2002</t>
  </si>
  <si>
    <t>migliaia</t>
  </si>
  <si>
    <t>Nati nell'anno 2001</t>
  </si>
  <si>
    <t>Saldo assoluto 2001</t>
  </si>
  <si>
    <t>ES.2</t>
  </si>
  <si>
    <t>ES.3</t>
  </si>
  <si>
    <t>DI LATINA NELL'ANNO 1998:</t>
  </si>
  <si>
    <t>Anno 1998</t>
  </si>
  <si>
    <t>popolazione</t>
  </si>
  <si>
    <t>nascite</t>
  </si>
  <si>
    <t>morti</t>
  </si>
  <si>
    <t>immigrati</t>
  </si>
  <si>
    <t>emigrati</t>
  </si>
  <si>
    <t>al 1/1/1998</t>
  </si>
  <si>
    <t>ROMA</t>
  </si>
  <si>
    <t>LATINA</t>
  </si>
  <si>
    <t>e commentare</t>
  </si>
  <si>
    <t>Es.1</t>
  </si>
  <si>
    <t>c) Quoziente di natalità del periodo e medio annuo</t>
  </si>
  <si>
    <t>d) Quoziente di mortalità del periodo e medio annuo</t>
  </si>
  <si>
    <t xml:space="preserve">SIA DATO IL BILANCIO DEMOGRAFICO DEL COMUNE DI ROMA E DI  </t>
  </si>
  <si>
    <t>Sia dato il bilancio demografico per il periodo 1.1.2010-1.1.2015  - Italia</t>
  </si>
  <si>
    <t>Scrivere l'equazione della popolazione europea per l'anno 2001</t>
  </si>
  <si>
    <t>Tasso migratorio anno 2001</t>
  </si>
  <si>
    <t xml:space="preserve">b) Confrontare correttamente le componenti naturali e migratorie tra i due Comuni  </t>
  </si>
  <si>
    <r>
      <t>a) Calcolare tramite l'equazione della popolazione la P</t>
    </r>
    <r>
      <rPr>
        <vertAlign val="subscript"/>
        <sz val="12"/>
        <color theme="1"/>
        <rFont val="Arial"/>
        <family val="2"/>
      </rPr>
      <t>31.12.1998</t>
    </r>
    <r>
      <rPr>
        <sz val="12"/>
        <color theme="1"/>
        <rFont val="Arial"/>
        <family val="2"/>
      </rPr>
      <t xml:space="preserve"> per le due città</t>
    </r>
  </si>
  <si>
    <t>al 31.12.1998</t>
  </si>
  <si>
    <t>media del 1998</t>
  </si>
  <si>
    <t>quozienti</t>
  </si>
  <si>
    <t>TASSI ROMA</t>
  </si>
  <si>
    <t>TASSI LATINA</t>
  </si>
  <si>
    <t>naturale=</t>
  </si>
  <si>
    <t>migratorio</t>
  </si>
  <si>
    <t>TASSO TOTALE roma</t>
  </si>
  <si>
    <t>Latina</t>
  </si>
  <si>
    <t>lo ricavo come ST-SN=</t>
  </si>
  <si>
    <t xml:space="preserve">del periodo; </t>
  </si>
  <si>
    <t>medio annuo</t>
  </si>
  <si>
    <t>ST=Pt-P0 ricavo P0=Pt-ST=</t>
  </si>
  <si>
    <t>Popolazione totale al 1 gennaio 2001</t>
  </si>
  <si>
    <t>Popolazione media</t>
  </si>
  <si>
    <t>Saldo Migratorio</t>
  </si>
  <si>
    <t>L'equazione sarebbe=</t>
  </si>
  <si>
    <t>816982= 812917 + 12255 - MORTI + 2445</t>
  </si>
  <si>
    <t>Isolo i morti =</t>
  </si>
  <si>
    <t>816982= 812917 + 12255 - 10635 + 2445</t>
  </si>
  <si>
    <t>L'equazione è=</t>
  </si>
  <si>
    <t>Verificare l'equazione</t>
  </si>
  <si>
    <t>verificata!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</si>
</sst>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.5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vertAlign val="subscript"/>
      <sz val="12"/>
      <name val="Arial"/>
      <family val="2"/>
    </font>
    <font>
      <vertAlign val="subscript"/>
      <sz val="12"/>
      <color theme="1"/>
      <name val="Arial"/>
      <family val="2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/>
    <xf numFmtId="0" fontId="5" fillId="0" borderId="0" xfId="0" applyFont="1" applyFill="1" applyBorder="1" applyAlignment="1">
      <alignment vertical="center" wrapText="1"/>
    </xf>
    <xf numFmtId="1" fontId="4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/>
    <xf numFmtId="2" fontId="10" fillId="0" borderId="0" xfId="0" applyNumberFormat="1" applyFont="1"/>
    <xf numFmtId="0" fontId="10" fillId="0" borderId="0" xfId="0" applyFont="1"/>
    <xf numFmtId="2" fontId="0" fillId="0" borderId="0" xfId="0" applyNumberFormat="1"/>
    <xf numFmtId="0" fontId="11" fillId="0" borderId="0" xfId="0" applyFont="1"/>
    <xf numFmtId="1" fontId="0" fillId="0" borderId="0" xfId="0" applyNumberFormat="1"/>
    <xf numFmtId="0" fontId="12" fillId="0" borderId="0" xfId="0" applyFont="1"/>
    <xf numFmtId="1" fontId="13" fillId="0" borderId="0" xfId="0" applyNumberFormat="1" applyFont="1"/>
    <xf numFmtId="0" fontId="1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4" workbookViewId="0">
      <selection activeCell="D56" sqref="D56:E56"/>
    </sheetView>
  </sheetViews>
  <sheetFormatPr defaultRowHeight="14.75" x14ac:dyDescent="0.75"/>
  <cols>
    <col min="1" max="1" width="12" customWidth="1"/>
    <col min="2" max="2" width="14.31640625" customWidth="1"/>
    <col min="3" max="4" width="9.54296875" bestFit="1" customWidth="1"/>
    <col min="5" max="5" width="14.54296875" customWidth="1"/>
    <col min="6" max="6" width="13.6796875" customWidth="1"/>
  </cols>
  <sheetData>
    <row r="1" spans="1:11" ht="15.75" x14ac:dyDescent="0.75">
      <c r="A1" s="3" t="s">
        <v>28</v>
      </c>
      <c r="B1" s="2" t="s">
        <v>31</v>
      </c>
      <c r="C1" s="2"/>
      <c r="D1" s="2"/>
      <c r="E1" s="2"/>
      <c r="F1" s="2"/>
      <c r="G1" s="2"/>
      <c r="H1" s="2"/>
      <c r="I1" s="2"/>
      <c r="J1" s="2"/>
    </row>
    <row r="2" spans="1:11" x14ac:dyDescent="0.75">
      <c r="A2" s="2"/>
      <c r="B2" s="2" t="s">
        <v>17</v>
      </c>
      <c r="C2" s="2"/>
      <c r="D2" s="2"/>
      <c r="E2" s="2"/>
      <c r="F2" s="2"/>
      <c r="G2" s="2"/>
      <c r="H2" s="2"/>
      <c r="I2" s="5"/>
      <c r="J2" s="2"/>
    </row>
    <row r="3" spans="1:11" x14ac:dyDescent="0.75">
      <c r="A3" s="2"/>
      <c r="B3" s="2"/>
      <c r="C3" s="2"/>
      <c r="D3" s="2"/>
      <c r="E3" s="2"/>
      <c r="F3" s="2"/>
      <c r="G3" s="2"/>
      <c r="H3" s="2"/>
      <c r="J3" s="2"/>
    </row>
    <row r="4" spans="1:11" ht="15.75" x14ac:dyDescent="0.75">
      <c r="A4" s="2"/>
      <c r="B4" s="2"/>
      <c r="C4" s="2"/>
      <c r="D4" s="2"/>
      <c r="E4" s="3" t="s">
        <v>18</v>
      </c>
      <c r="F4" s="2"/>
      <c r="G4" s="2"/>
      <c r="H4" s="2"/>
      <c r="I4" s="4"/>
      <c r="J4" s="2"/>
    </row>
    <row r="5" spans="1:11" x14ac:dyDescent="0.75">
      <c r="A5" s="2"/>
      <c r="B5" s="2"/>
      <c r="C5" s="2"/>
      <c r="D5" s="2"/>
      <c r="E5" s="2"/>
      <c r="F5" s="2"/>
      <c r="G5" s="2"/>
      <c r="H5" s="2"/>
      <c r="J5" s="2"/>
    </row>
    <row r="6" spans="1:11" ht="18.25" x14ac:dyDescent="0.95">
      <c r="A6" s="13"/>
      <c r="B6" s="13" t="s">
        <v>19</v>
      </c>
      <c r="C6" s="14"/>
      <c r="D6" s="13" t="s">
        <v>20</v>
      </c>
      <c r="E6" s="13" t="s">
        <v>21</v>
      </c>
      <c r="F6" s="13" t="s">
        <v>22</v>
      </c>
      <c r="G6" s="15" t="s">
        <v>23</v>
      </c>
      <c r="H6" s="13"/>
      <c r="I6" s="17" t="s">
        <v>19</v>
      </c>
      <c r="J6" s="2"/>
      <c r="K6" t="s">
        <v>1</v>
      </c>
    </row>
    <row r="7" spans="1:11" ht="15.75" x14ac:dyDescent="0.75">
      <c r="A7" s="13"/>
      <c r="B7" s="13" t="s">
        <v>24</v>
      </c>
      <c r="C7" s="13"/>
      <c r="D7" s="13"/>
      <c r="E7" s="13"/>
      <c r="F7" s="13"/>
      <c r="G7" s="13"/>
      <c r="H7" s="13"/>
      <c r="I7" t="s">
        <v>37</v>
      </c>
      <c r="K7" t="s">
        <v>38</v>
      </c>
    </row>
    <row r="8" spans="1:11" ht="15.75" x14ac:dyDescent="0.75">
      <c r="A8" s="13"/>
      <c r="B8" s="2"/>
      <c r="C8" s="13"/>
      <c r="D8" s="13"/>
      <c r="E8" s="13"/>
      <c r="F8" s="13"/>
      <c r="G8" s="13"/>
      <c r="H8" s="13"/>
    </row>
    <row r="9" spans="1:11" ht="15.75" x14ac:dyDescent="0.75">
      <c r="A9" s="13" t="s">
        <v>25</v>
      </c>
      <c r="B9" s="13">
        <v>2950000</v>
      </c>
      <c r="C9" s="13"/>
      <c r="D9" s="13">
        <v>21000</v>
      </c>
      <c r="E9" s="13">
        <v>22500</v>
      </c>
      <c r="F9" s="13">
        <v>39600</v>
      </c>
      <c r="G9" s="13">
        <v>37600</v>
      </c>
      <c r="H9" s="13"/>
      <c r="I9">
        <f>B9+D9-E9+F9-G9</f>
        <v>2950500</v>
      </c>
      <c r="K9">
        <f>(B9+I9)/2</f>
        <v>2950250</v>
      </c>
    </row>
    <row r="10" spans="1:11" ht="15.75" x14ac:dyDescent="0.75">
      <c r="A10" s="13" t="s">
        <v>39</v>
      </c>
      <c r="B10" s="2"/>
      <c r="C10" s="13"/>
      <c r="D10" s="18">
        <f>(D9/$K9)*1000</f>
        <v>7.1180408439962717</v>
      </c>
      <c r="E10" s="18">
        <f>(E9/$K9)*1000</f>
        <v>7.6264723328531483</v>
      </c>
      <c r="F10" s="18">
        <f>(F9/$K9)*1000</f>
        <v>13.422591305821541</v>
      </c>
      <c r="G10" s="18">
        <f>(G9/$K9)*1000</f>
        <v>12.744682654012372</v>
      </c>
      <c r="H10" s="13"/>
    </row>
    <row r="11" spans="1:11" ht="15.75" x14ac:dyDescent="0.75">
      <c r="A11" s="13" t="s">
        <v>26</v>
      </c>
      <c r="B11" s="13">
        <v>113000</v>
      </c>
      <c r="C11" s="13"/>
      <c r="D11" s="13">
        <v>1080</v>
      </c>
      <c r="E11" s="13">
        <v>810</v>
      </c>
      <c r="F11" s="13">
        <v>2090</v>
      </c>
      <c r="G11" s="13">
        <v>1700</v>
      </c>
      <c r="H11" s="13"/>
      <c r="I11">
        <f>B11+D11-E11+F11-G11</f>
        <v>113660</v>
      </c>
      <c r="K11">
        <f>(B11+I11)/2</f>
        <v>113330</v>
      </c>
    </row>
    <row r="12" spans="1:11" ht="15.75" x14ac:dyDescent="0.75">
      <c r="A12" s="13" t="s">
        <v>39</v>
      </c>
      <c r="B12" s="13"/>
      <c r="C12" s="13"/>
      <c r="D12" s="18">
        <f>(D11/$K11)*1000</f>
        <v>9.5296920497661688</v>
      </c>
      <c r="E12" s="18">
        <f t="shared" ref="E12:G12" si="0">(E11/$K11)*1000</f>
        <v>7.1472690373246275</v>
      </c>
      <c r="F12" s="18">
        <f t="shared" si="0"/>
        <v>18.441718874084533</v>
      </c>
      <c r="G12" s="18">
        <f t="shared" si="0"/>
        <v>15.000441189446748</v>
      </c>
      <c r="H12" s="13"/>
    </row>
    <row r="13" spans="1:11" s="3" customFormat="1" ht="18.25" x14ac:dyDescent="0.95">
      <c r="A13" s="3" t="s">
        <v>36</v>
      </c>
      <c r="B13" s="13"/>
      <c r="C13" s="13"/>
      <c r="D13" s="13"/>
      <c r="E13" s="13"/>
      <c r="F13" s="13"/>
      <c r="G13" s="13"/>
      <c r="H13" s="13"/>
    </row>
    <row r="14" spans="1:11" ht="15.75" x14ac:dyDescent="0.75">
      <c r="A14" s="13" t="s">
        <v>35</v>
      </c>
      <c r="B14" s="13"/>
      <c r="C14" s="13"/>
      <c r="D14" s="13"/>
      <c r="E14" s="13"/>
      <c r="F14" s="13"/>
      <c r="G14" s="13"/>
      <c r="H14" s="13"/>
    </row>
    <row r="15" spans="1:11" ht="15.75" x14ac:dyDescent="0.75">
      <c r="A15" s="13" t="s">
        <v>27</v>
      </c>
      <c r="B15" s="13"/>
      <c r="C15" s="13"/>
      <c r="D15" s="13"/>
      <c r="E15" s="13"/>
      <c r="F15" s="13"/>
      <c r="G15" s="13"/>
      <c r="H15" s="13"/>
    </row>
    <row r="16" spans="1:11" ht="15.75" x14ac:dyDescent="0.75">
      <c r="A16" s="13"/>
      <c r="B16" s="13" t="s">
        <v>40</v>
      </c>
      <c r="C16" s="13" t="s">
        <v>42</v>
      </c>
      <c r="D16" s="18">
        <f>D10-E10</f>
        <v>-0.50843148885687661</v>
      </c>
      <c r="E16" s="19" t="s">
        <v>43</v>
      </c>
      <c r="F16" s="18">
        <f>F10-G10</f>
        <v>0.67790865180916882</v>
      </c>
      <c r="G16" s="19"/>
      <c r="H16" s="13" t="s">
        <v>44</v>
      </c>
      <c r="K16" s="20">
        <f>D16+F16</f>
        <v>0.1694771629522922</v>
      </c>
    </row>
    <row r="17" spans="1:11" ht="15.75" x14ac:dyDescent="0.75">
      <c r="A17" s="13"/>
      <c r="B17" s="13" t="s">
        <v>41</v>
      </c>
      <c r="C17" s="13"/>
      <c r="D17" s="18">
        <f>D12-E12</f>
        <v>2.3824230124415413</v>
      </c>
      <c r="E17" s="19"/>
      <c r="F17" s="18">
        <f>F12-G12</f>
        <v>3.4412776846377842</v>
      </c>
      <c r="G17" s="19"/>
      <c r="H17" s="13"/>
      <c r="J17" t="s">
        <v>45</v>
      </c>
      <c r="K17" s="20">
        <f>D17+F17</f>
        <v>5.8237006970793255</v>
      </c>
    </row>
    <row r="18" spans="1:11" ht="15.75" x14ac:dyDescent="0.75">
      <c r="A18" s="13"/>
      <c r="B18" s="13"/>
      <c r="C18" s="13"/>
      <c r="D18" s="18"/>
      <c r="E18" s="19"/>
      <c r="F18" s="18"/>
      <c r="G18" s="19"/>
      <c r="H18" s="13"/>
      <c r="K18" s="20"/>
    </row>
    <row r="19" spans="1:11" ht="15.75" x14ac:dyDescent="0.75">
      <c r="A19" s="3" t="s">
        <v>15</v>
      </c>
      <c r="B19" s="2" t="s">
        <v>32</v>
      </c>
      <c r="C19" s="3"/>
      <c r="D19" s="3"/>
      <c r="E19" s="3"/>
      <c r="F19" s="3"/>
      <c r="G19" s="3"/>
      <c r="H19" s="2"/>
    </row>
    <row r="20" spans="1:11" ht="15.75" x14ac:dyDescent="0.75">
      <c r="A20" s="6"/>
      <c r="B20" s="6"/>
      <c r="C20" s="6"/>
      <c r="D20" s="6"/>
      <c r="E20" s="6"/>
      <c r="F20" s="6"/>
      <c r="G20" s="6"/>
      <c r="H20" s="5"/>
    </row>
    <row r="21" spans="1:11" ht="15.25" x14ac:dyDescent="0.75">
      <c r="A21" s="7" t="s">
        <v>0</v>
      </c>
      <c r="B21" s="7" t="s">
        <v>1</v>
      </c>
      <c r="C21" s="7" t="s">
        <v>2</v>
      </c>
      <c r="D21" s="7" t="s">
        <v>3</v>
      </c>
      <c r="E21" s="7" t="s">
        <v>1</v>
      </c>
      <c r="G21" s="7"/>
      <c r="H21" s="1"/>
    </row>
    <row r="22" spans="1:11" ht="15.25" x14ac:dyDescent="0.75">
      <c r="A22" s="7"/>
      <c r="B22" s="7" t="s">
        <v>4</v>
      </c>
      <c r="C22" s="7"/>
      <c r="D22" s="7"/>
      <c r="E22" s="7" t="s">
        <v>5</v>
      </c>
      <c r="G22" s="7"/>
      <c r="H22" s="1"/>
    </row>
    <row r="23" spans="1:11" ht="15.25" x14ac:dyDescent="0.75">
      <c r="A23" s="7"/>
      <c r="B23" s="8"/>
      <c r="C23" s="7"/>
      <c r="D23" s="7"/>
      <c r="E23" s="7"/>
      <c r="G23" s="7"/>
      <c r="H23" s="1"/>
    </row>
    <row r="24" spans="1:11" ht="15.25" x14ac:dyDescent="0.75">
      <c r="A24" s="11"/>
      <c r="B24" s="9">
        <v>60045068</v>
      </c>
      <c r="C24" s="9">
        <f>564660*5</f>
        <v>2823300</v>
      </c>
      <c r="D24" s="9">
        <f>588680*5</f>
        <v>2943400</v>
      </c>
      <c r="E24" s="9">
        <v>60067309</v>
      </c>
      <c r="G24" s="7"/>
      <c r="H24" s="16"/>
    </row>
    <row r="25" spans="1:11" ht="15.75" x14ac:dyDescent="0.75">
      <c r="A25" s="3"/>
      <c r="B25" s="3"/>
      <c r="C25" s="3"/>
      <c r="D25" s="3"/>
      <c r="E25" s="3"/>
      <c r="F25" s="7"/>
      <c r="G25" s="7"/>
      <c r="H25" s="16"/>
    </row>
    <row r="26" spans="1:11" ht="16" x14ac:dyDescent="0.8">
      <c r="A26" s="10"/>
      <c r="B26" s="10"/>
      <c r="C26" s="10"/>
      <c r="D26" s="10"/>
      <c r="E26" s="10"/>
      <c r="F26" s="10"/>
      <c r="G26" s="10"/>
    </row>
    <row r="27" spans="1:11" ht="16" x14ac:dyDescent="0.8">
      <c r="A27" s="3" t="s">
        <v>6</v>
      </c>
      <c r="B27" s="3"/>
      <c r="C27" s="3"/>
      <c r="D27" s="10"/>
      <c r="E27" s="10"/>
      <c r="F27" s="10"/>
      <c r="G27" s="10"/>
    </row>
    <row r="28" spans="1:11" ht="16" x14ac:dyDescent="0.8">
      <c r="A28" s="3"/>
      <c r="B28" s="3"/>
      <c r="C28" s="3"/>
      <c r="D28" s="10"/>
      <c r="E28" s="10"/>
      <c r="F28" s="10"/>
      <c r="G28" s="10"/>
    </row>
    <row r="29" spans="1:11" ht="16" x14ac:dyDescent="0.8">
      <c r="A29" s="3" t="s">
        <v>8</v>
      </c>
      <c r="B29" s="3"/>
      <c r="C29" s="3">
        <f>C24-D24</f>
        <v>-120100</v>
      </c>
      <c r="D29" s="10"/>
      <c r="E29" s="10"/>
      <c r="F29" s="10"/>
      <c r="G29" s="10"/>
    </row>
    <row r="30" spans="1:11" ht="18.5" x14ac:dyDescent="0.9">
      <c r="A30" s="3" t="s">
        <v>7</v>
      </c>
      <c r="B30" s="3"/>
      <c r="C30" s="3" t="s">
        <v>46</v>
      </c>
      <c r="D30" s="10"/>
      <c r="E30" s="10"/>
      <c r="F30" s="21">
        <f>E24-B24-C29</f>
        <v>142341</v>
      </c>
      <c r="G30" s="10"/>
    </row>
    <row r="31" spans="1:11" ht="16" x14ac:dyDescent="0.8">
      <c r="A31" s="3" t="s">
        <v>29</v>
      </c>
      <c r="B31" s="3"/>
      <c r="C31" s="3"/>
      <c r="D31" s="10"/>
      <c r="E31" s="10"/>
      <c r="F31" s="10">
        <f>(C24/((E24+B24)/2))*1000</f>
        <v>47.010975396815262</v>
      </c>
      <c r="G31" s="10" t="s">
        <v>47</v>
      </c>
      <c r="I31">
        <f>F31/5</f>
        <v>9.402195079363052</v>
      </c>
      <c r="J31" t="s">
        <v>48</v>
      </c>
    </row>
    <row r="32" spans="1:11" ht="16" x14ac:dyDescent="0.8">
      <c r="A32" s="3" t="s">
        <v>30</v>
      </c>
      <c r="B32" s="10"/>
      <c r="C32" s="10"/>
      <c r="D32" s="10"/>
      <c r="E32" s="10"/>
      <c r="F32" s="10">
        <f>(D24/((E24+B24)/2))*1000</f>
        <v>49.010769306480377</v>
      </c>
      <c r="G32" s="10"/>
      <c r="I32">
        <f>F32/5</f>
        <v>9.802153861296075</v>
      </c>
    </row>
    <row r="33" spans="1:12" ht="16" x14ac:dyDescent="0.8">
      <c r="B33" s="10"/>
      <c r="C33" s="10"/>
      <c r="D33" s="10"/>
      <c r="E33" s="10"/>
      <c r="F33" s="10"/>
      <c r="G33" s="10"/>
    </row>
    <row r="34" spans="1:12" ht="16" x14ac:dyDescent="0.8">
      <c r="A34" s="10"/>
      <c r="B34" s="10"/>
      <c r="C34" s="10"/>
      <c r="D34" s="10"/>
      <c r="E34" s="10"/>
      <c r="F34" s="10"/>
      <c r="G34" s="10"/>
    </row>
    <row r="36" spans="1:12" ht="15.75" x14ac:dyDescent="0.75">
      <c r="A36" s="3" t="s">
        <v>16</v>
      </c>
      <c r="B36" s="3" t="s">
        <v>9</v>
      </c>
      <c r="C36" s="3"/>
      <c r="D36" s="3"/>
      <c r="E36" s="3"/>
      <c r="F36" s="3"/>
      <c r="G36" s="3"/>
      <c r="H36" s="3"/>
    </row>
    <row r="37" spans="1:12" ht="15.75" x14ac:dyDescent="0.75">
      <c r="A37" s="3"/>
      <c r="B37" s="3" t="s">
        <v>10</v>
      </c>
      <c r="C37" s="3"/>
      <c r="D37" s="3"/>
      <c r="E37" s="3"/>
      <c r="F37" s="3"/>
      <c r="G37" s="3"/>
      <c r="H37" s="3"/>
    </row>
    <row r="38" spans="1:12" ht="15.75" x14ac:dyDescent="0.75">
      <c r="A38" s="3"/>
      <c r="B38" s="3"/>
      <c r="C38" s="3"/>
      <c r="D38" s="3"/>
      <c r="E38" s="3"/>
      <c r="F38" s="3"/>
      <c r="G38" s="3"/>
      <c r="H38" s="3"/>
    </row>
    <row r="39" spans="1:12" ht="15.75" x14ac:dyDescent="0.75">
      <c r="A39" s="3"/>
      <c r="B39" s="3"/>
      <c r="C39" s="3"/>
      <c r="D39" s="3"/>
      <c r="E39" s="3"/>
      <c r="F39" s="3"/>
      <c r="G39" s="3"/>
      <c r="H39" s="3"/>
    </row>
    <row r="40" spans="1:12" ht="15.75" x14ac:dyDescent="0.75">
      <c r="A40" s="3"/>
      <c r="B40" s="3" t="s">
        <v>11</v>
      </c>
      <c r="C40" s="3"/>
      <c r="D40" s="3"/>
      <c r="E40" s="3"/>
      <c r="F40" s="3">
        <v>816982</v>
      </c>
      <c r="G40" s="3" t="s">
        <v>12</v>
      </c>
      <c r="H40" s="3"/>
    </row>
    <row r="41" spans="1:12" ht="15.75" x14ac:dyDescent="0.75">
      <c r="A41" s="3"/>
      <c r="B41" s="3" t="s">
        <v>14</v>
      </c>
      <c r="C41" s="3"/>
      <c r="D41" s="3"/>
      <c r="E41" s="3"/>
      <c r="F41" s="12">
        <v>4064.5870646765688</v>
      </c>
      <c r="G41" s="3" t="s">
        <v>12</v>
      </c>
      <c r="H41" s="3" t="s">
        <v>49</v>
      </c>
      <c r="L41" s="22">
        <f>F40-F41</f>
        <v>812917.41293532343</v>
      </c>
    </row>
    <row r="42" spans="1:12" ht="15.75" x14ac:dyDescent="0.75">
      <c r="A42" s="3"/>
      <c r="B42" s="3" t="s">
        <v>13</v>
      </c>
      <c r="C42" s="3"/>
      <c r="D42" s="3"/>
      <c r="E42" s="3"/>
      <c r="F42" s="3">
        <v>12255</v>
      </c>
      <c r="G42" s="3" t="s">
        <v>12</v>
      </c>
      <c r="H42" s="3"/>
    </row>
    <row r="43" spans="1:12" ht="15.75" x14ac:dyDescent="0.75">
      <c r="A43" s="3"/>
      <c r="B43" s="3" t="s">
        <v>34</v>
      </c>
      <c r="C43" s="3"/>
      <c r="D43" s="3"/>
      <c r="E43" s="3"/>
      <c r="F43" s="3">
        <v>3.0000000000000001E-3</v>
      </c>
      <c r="G43" s="3"/>
      <c r="H43" s="3"/>
    </row>
    <row r="44" spans="1:12" ht="15.75" x14ac:dyDescent="0.75">
      <c r="A44" s="3"/>
      <c r="B44" s="3"/>
      <c r="C44" s="3"/>
      <c r="D44" s="3"/>
      <c r="E44" s="3"/>
      <c r="F44" s="3"/>
      <c r="G44" s="3"/>
      <c r="H44" s="3"/>
    </row>
    <row r="45" spans="1:12" ht="15.75" x14ac:dyDescent="0.75">
      <c r="A45" s="3" t="s">
        <v>33</v>
      </c>
      <c r="C45" s="3"/>
      <c r="D45" s="3"/>
      <c r="E45" s="3"/>
      <c r="F45" s="3"/>
      <c r="G45" s="3"/>
      <c r="H45" s="3"/>
    </row>
    <row r="47" spans="1:12" ht="15.75" x14ac:dyDescent="0.75">
      <c r="B47" s="3" t="s">
        <v>50</v>
      </c>
      <c r="F47" s="22">
        <f>L41</f>
        <v>812917.41293532343</v>
      </c>
    </row>
    <row r="48" spans="1:12" x14ac:dyDescent="0.75">
      <c r="B48" t="s">
        <v>51</v>
      </c>
      <c r="F48">
        <f>(F40+F47)/2</f>
        <v>814949.70646766177</v>
      </c>
    </row>
    <row r="49" spans="1:9" x14ac:dyDescent="0.75">
      <c r="B49" t="s">
        <v>52</v>
      </c>
      <c r="F49">
        <f>F43*F48</f>
        <v>2444.8491194029853</v>
      </c>
    </row>
    <row r="52" spans="1:9" x14ac:dyDescent="0.75">
      <c r="B52" t="s">
        <v>53</v>
      </c>
      <c r="D52" t="s">
        <v>54</v>
      </c>
      <c r="G52" t="s">
        <v>55</v>
      </c>
      <c r="I52" s="22">
        <f>F47-F40+F42+F49</f>
        <v>10635.262054726416</v>
      </c>
    </row>
    <row r="54" spans="1:9" x14ac:dyDescent="0.75">
      <c r="B54" s="23" t="s">
        <v>57</v>
      </c>
      <c r="C54" s="23"/>
      <c r="D54" s="23" t="s">
        <v>56</v>
      </c>
      <c r="E54" s="23"/>
      <c r="F54" s="23"/>
    </row>
    <row r="56" spans="1:9" x14ac:dyDescent="0.75">
      <c r="A56" t="s">
        <v>58</v>
      </c>
      <c r="D56" s="24">
        <f>F47+F42-I52+F49</f>
        <v>816982</v>
      </c>
      <c r="E56" s="25" t="s">
        <v>59</v>
      </c>
    </row>
  </sheetData>
  <mergeCells count="1">
    <mergeCell ref="H24:H2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 De Rose</cp:lastModifiedBy>
  <cp:lastPrinted>2016-05-06T13:34:40Z</cp:lastPrinted>
  <dcterms:created xsi:type="dcterms:W3CDTF">2013-06-25T04:33:03Z</dcterms:created>
  <dcterms:modified xsi:type="dcterms:W3CDTF">2020-05-04T15:42:30Z</dcterms:modified>
</cp:coreProperties>
</file>