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F243D03A-2C0F-49B8-AFCF-9AB265A3B8EA}" xr6:coauthVersionLast="44" xr6:coauthVersionMax="44" xr10:uidLastSave="{00000000-0000-0000-0000-000000000000}"/>
  <bookViews>
    <workbookView xWindow="-120" yWindow="-120" windowWidth="29040" windowHeight="15840" xr2:uid="{E4828E8E-70C9-4BDA-B59A-A941679A0DDA}"/>
  </bookViews>
  <sheets>
    <sheet name="es1" sheetId="1" r:id="rId1"/>
    <sheet name="es2" sheetId="2" r:id="rId2"/>
    <sheet name="Foglio3" sheetId="4" r:id="rId3"/>
    <sheet name="Foglio2" sheetId="3" r:id="rId4"/>
  </sheets>
  <definedNames>
    <definedName name="_Toc526359629" localSheetId="0">'es1'!$A$17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2" l="1"/>
  <c r="H17" i="2"/>
  <c r="K14" i="2"/>
  <c r="G87" i="1"/>
  <c r="F84" i="1"/>
  <c r="H75" i="1"/>
  <c r="J68" i="1"/>
  <c r="J69" i="1"/>
  <c r="J70" i="1"/>
  <c r="J71" i="1"/>
  <c r="J72" i="1"/>
  <c r="J67" i="1"/>
  <c r="J66" i="1"/>
  <c r="J65" i="1"/>
  <c r="J64" i="1"/>
  <c r="J63" i="1"/>
  <c r="J62" i="1"/>
  <c r="J61" i="1"/>
  <c r="J60" i="1"/>
  <c r="J59" i="1"/>
  <c r="E61" i="1"/>
  <c r="E60" i="1"/>
  <c r="E59" i="1" l="1"/>
</calcChain>
</file>

<file path=xl/sharedStrings.xml><?xml version="1.0" encoding="utf-8"?>
<sst xmlns="http://schemas.openxmlformats.org/spreadsheetml/2006/main" count="122" uniqueCount="99">
  <si>
    <t>Es.1</t>
  </si>
  <si>
    <t>Eserctazione 13/5/2019</t>
  </si>
  <si>
    <t>Scaricare dal sito dell'Ista il Bilancio demografico anno 2017 della regione Liguria e della regione Campania.</t>
  </si>
  <si>
    <t>Copiare su un foglio Excel.</t>
  </si>
  <si>
    <t>Cancellare le colonne relative a Maschi e a Femmine e concentrarsi su Totale</t>
  </si>
  <si>
    <t>a) scrivere l'equazione della popolazione</t>
  </si>
  <si>
    <t>b) calcolare i Saldi Totale, Naturale e Migratorio e per altri motivi</t>
  </si>
  <si>
    <t>c) Calcolare i Tassi relativi, Totale, Naturale e Migratorio</t>
  </si>
  <si>
    <t>d) Calcolare Quoziente di Natalità e Quoziente di Mortalità</t>
  </si>
  <si>
    <t>Quindi, per le due regioni:</t>
  </si>
  <si>
    <t>f) commentare i risultati in termini di confronto tra Liguria e Campania</t>
  </si>
  <si>
    <r>
      <t>e) Calcolare il tasso di incremento della popolazione r</t>
    </r>
    <r>
      <rPr>
        <vertAlign val="subscript"/>
        <sz val="16"/>
        <color theme="1"/>
        <rFont val="Arial"/>
        <family val="2"/>
      </rPr>
      <t>a</t>
    </r>
    <r>
      <rPr>
        <sz val="16"/>
        <color theme="1"/>
        <rFont val="Arial"/>
        <family val="2"/>
      </rPr>
      <t>, r</t>
    </r>
    <r>
      <rPr>
        <vertAlign val="subscript"/>
        <sz val="16"/>
        <color theme="1"/>
        <rFont val="Arial"/>
        <family val="2"/>
      </rPr>
      <t xml:space="preserve">g </t>
    </r>
    <r>
      <rPr>
        <sz val="16"/>
        <color theme="1"/>
        <rFont val="Arial"/>
        <family val="2"/>
      </rPr>
      <t>e r</t>
    </r>
  </si>
  <si>
    <t>Studio dell'incremento della popolazione italiana</t>
  </si>
  <si>
    <t>a) Trovare sul sito Istat i dati relativi alla popolazione residente in Italia rilevata ai Censimenti dall'Unità d'Italia al 2011 e riportarla qui.</t>
  </si>
  <si>
    <t>b) Disporre su un opportuno grafico</t>
  </si>
  <si>
    <t>c) Decidere quale legge di sviluppo della popolazione meglio si adatta alla crescita della popolazione italiana nel periodo considerato</t>
  </si>
  <si>
    <t>d) Calcolare il tasso di incremento demografico corrispondente, per l'intero periodo e quelli per i singoli decenni considerati</t>
  </si>
  <si>
    <t>e) Riportare i singoli tassi di incremento in un grafico opportuno</t>
  </si>
  <si>
    <t xml:space="preserve">f) Supponendo che il tasso di incremento della popolazione dell'ultimo decennio fosse rimasto costante negli anni successivi, a quanto sarebbe ammontata </t>
  </si>
  <si>
    <t xml:space="preserve">   la popolazione residente in Italia al 1.1.2019?</t>
  </si>
  <si>
    <t>g) cercare la popolazione residente in Italia al 1.1.2019 e confrontarla con quanto ottenuto in f). Come si spega la differenza? Quando è cambiata la tendenza?</t>
  </si>
  <si>
    <t>h) calcolare il tasso di decremento attuale</t>
  </si>
  <si>
    <t xml:space="preserve">i) A quanto ammonterà la popolazione in Italia all'1.1.2025 se il tasso h)  rimanesse constante? </t>
  </si>
  <si>
    <t>Uso formule inverse</t>
  </si>
  <si>
    <t xml:space="preserve">    a quanto ammontava all'1.1.2012?</t>
  </si>
  <si>
    <t>a) Sapendo che la popolazione Europea al 1.1.2017 (EU27) era di 519 milioni e che il tasso di incremento r è stato pari al 35 x 1000 nell'ultimo quinquennio,</t>
  </si>
  <si>
    <t>ANNI</t>
  </si>
  <si>
    <t>Maschi</t>
  </si>
  <si>
    <t>Femmine</t>
  </si>
  <si>
    <t>Maschi e femmine</t>
  </si>
  <si>
    <r>
      <t xml:space="preserve">Tavola 2.1 - Popolazione residente per sesso ai confini dell’epoca e ai confini attuali ai censimenti 1861-2011 e al 2014 e popolazione presente ai censimenti 1861-2011 </t>
    </r>
    <r>
      <rPr>
        <sz val="9"/>
        <rFont val="Arial"/>
        <family val="2"/>
      </rPr>
      <t xml:space="preserve">(valori assoluti in migliaia) </t>
    </r>
  </si>
  <si>
    <t>Popolazione residente</t>
  </si>
  <si>
    <t>Popolazione presente (confini dell'epoca)</t>
  </si>
  <si>
    <t>Confini dell'epoca</t>
  </si>
  <si>
    <t>Confini attuali (a)</t>
  </si>
  <si>
    <t xml:space="preserve">Maschi </t>
  </si>
  <si>
    <t>Maschi e Femmine</t>
  </si>
  <si>
    <t>Incremento
 medio annuo
 per 100 (b)</t>
  </si>
  <si>
    <t>Femmine
 per 100 MF</t>
  </si>
  <si>
    <t>-</t>
  </si>
  <si>
    <t>[…] (c)</t>
  </si>
  <si>
    <t>[…]</t>
  </si>
  <si>
    <t>2014 (d)</t>
  </si>
  <si>
    <t>….</t>
  </si>
  <si>
    <t>Fonte: Ministero di agricoltura, industria e commercio (1861-1921); Istat, Censimento generale della popolazione (1931-2001), Rilevazione del movimento e calcolo della popolazione residente (2014)</t>
  </si>
  <si>
    <r>
      <t xml:space="preserve">(a) Il dato è stato calcolato effettuando una stima sui territori acquistati/ceduti dall'Italia nei  periodi considerati. Si veda </t>
    </r>
    <r>
      <rPr>
        <i/>
        <sz val="7"/>
        <rFont val="Arial"/>
        <family val="2"/>
      </rPr>
      <t>Sviluppo della popolazione italiana dal 1861 al 1961.</t>
    </r>
    <r>
      <rPr>
        <sz val="7"/>
        <rFont val="Arial"/>
        <family val="2"/>
      </rPr>
      <t xml:space="preserve"> Annali di Statistica, Serie VIII, Vol. 17. Istat, 1965. </t>
    </r>
  </si>
  <si>
    <t>(b) II tasso d'incremento del totale è calcolato in base alla formula dell'interesse composto, prendendo come intervallo di tempo quello intercorrente tra le date dei vari censimenti.</t>
  </si>
  <si>
    <t>(c) I censimenti del 1891 e del 1941 non sono stati effettuati per motivi di ordine organizzativo-finanziario il primo, per motivi bellici il secondo.</t>
  </si>
  <si>
    <t>(d) Dati di fonte anagrafica riferiti al 31 dicembre.</t>
  </si>
  <si>
    <t>Censimento</t>
  </si>
  <si>
    <t>pop. In miilioni</t>
  </si>
  <si>
    <t xml:space="preserve">d) </t>
  </si>
  <si>
    <t>tasso di incremento ra</t>
  </si>
  <si>
    <t>tasso di incremento rg</t>
  </si>
  <si>
    <t>tasso di incremento r</t>
  </si>
  <si>
    <t>per l'intero periodo</t>
  </si>
  <si>
    <t>per i periodo solo r</t>
  </si>
  <si>
    <t>1861-71</t>
  </si>
  <si>
    <t>1871-81</t>
  </si>
  <si>
    <t>1881-1901</t>
  </si>
  <si>
    <t>1901-1911</t>
  </si>
  <si>
    <t>1911-1921</t>
  </si>
  <si>
    <t>1921-1931</t>
  </si>
  <si>
    <t>1931-1936</t>
  </si>
  <si>
    <t>1936-1951</t>
  </si>
  <si>
    <t>1951-1961</t>
  </si>
  <si>
    <t>1961-1971</t>
  </si>
  <si>
    <t>1971-1981</t>
  </si>
  <si>
    <t>1981-1991</t>
  </si>
  <si>
    <t>1991-2001</t>
  </si>
  <si>
    <t>2001-2011</t>
  </si>
  <si>
    <t>f)</t>
  </si>
  <si>
    <t>P1.1.2019 =</t>
  </si>
  <si>
    <t>Pop.21.10.2011 * exp(0.0042*7,17) =</t>
  </si>
  <si>
    <t xml:space="preserve">g) </t>
  </si>
  <si>
    <t>Popolazione residente a 1.1.2019=</t>
  </si>
  <si>
    <t>Popolazione 1.1.2014</t>
  </si>
  <si>
    <t>Popolazione 1.12013</t>
  </si>
  <si>
    <t>h)</t>
  </si>
  <si>
    <t>tasso di decremento della popolazione =</t>
  </si>
  <si>
    <t>tra 2014 e 2019</t>
  </si>
  <si>
    <t>i)</t>
  </si>
  <si>
    <t>Popolazione all'1.1.2025 in ipotes di decrescita=</t>
  </si>
  <si>
    <t>c) Se il tasso dovesse rimanere costante, quanti anni ci vorranno perchè la popolazione europea dimezzi?</t>
  </si>
  <si>
    <t xml:space="preserve">a) </t>
  </si>
  <si>
    <t>Risolvo rispetto a P0 partendo dall'equazione esponenziale:</t>
  </si>
  <si>
    <t>milioni</t>
  </si>
  <si>
    <t>b) negli ultimi dua anni, fino all'1.1.2019 la popolazione europea è diminuita di 1500000 abitanti. Calcolare il tasso di decremento</t>
  </si>
  <si>
    <t xml:space="preserve">b) </t>
  </si>
  <si>
    <t xml:space="preserve">La popolazione all'1.1.2019 è pari a </t>
  </si>
  <si>
    <t>Il tasso di decremento aritmetico =</t>
  </si>
  <si>
    <t>517.5/2 =</t>
  </si>
  <si>
    <t>517.5 * exp(-0.001*t)</t>
  </si>
  <si>
    <t>t = 1/(-0.001)*ln((517.5/2)/517.5) =</t>
  </si>
  <si>
    <t>(foglio 3)</t>
  </si>
  <si>
    <t>vedi sotto</t>
  </si>
  <si>
    <t>vari andamenti, diversi nel tempo</t>
  </si>
  <si>
    <t>qui uso sempre r</t>
  </si>
  <si>
    <t>vedi grafico a barre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</si>
</sst>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vertAlign val="subscript"/>
      <sz val="16"/>
      <color theme="1"/>
      <name val="Arial"/>
      <family val="2"/>
    </font>
    <font>
      <b/>
      <sz val="16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0"/>
      <color rgb="FF707070"/>
      <name val="Arial"/>
      <family val="2"/>
    </font>
    <font>
      <b/>
      <sz val="7"/>
      <color indexed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2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1" fillId="0" borderId="0" xfId="0" quotePrefix="1" applyFont="1"/>
    <xf numFmtId="0" fontId="14" fillId="0" borderId="0" xfId="0" applyFont="1" applyAlignment="1">
      <alignment vertical="center"/>
    </xf>
    <xf numFmtId="164" fontId="1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popolazione italiana ai censimenti 1861-2011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'es1'!$B$40:$B$56</c:f>
              <c:numCache>
                <c:formatCode>General</c:formatCode>
                <c:ptCount val="17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3">
                  <c:v>1891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8">
                  <c:v>1936</c:v>
                </c:pt>
                <c:pt idx="9">
                  <c:v>1941</c:v>
                </c:pt>
                <c:pt idx="10">
                  <c:v>1951</c:v>
                </c:pt>
                <c:pt idx="11">
                  <c:v>1961</c:v>
                </c:pt>
                <c:pt idx="12">
                  <c:v>1971</c:v>
                </c:pt>
                <c:pt idx="13">
                  <c:v>1981</c:v>
                </c:pt>
                <c:pt idx="14">
                  <c:v>1991</c:v>
                </c:pt>
                <c:pt idx="15">
                  <c:v>2001</c:v>
                </c:pt>
                <c:pt idx="16">
                  <c:v>2011</c:v>
                </c:pt>
              </c:numCache>
            </c:numRef>
          </c:xVal>
          <c:yVal>
            <c:numRef>
              <c:f>'es1'!$C$40:$C$56</c:f>
              <c:numCache>
                <c:formatCode>#,##0</c:formatCode>
                <c:ptCount val="17"/>
                <c:pt idx="0">
                  <c:v>26328</c:v>
                </c:pt>
                <c:pt idx="1">
                  <c:v>28151</c:v>
                </c:pt>
                <c:pt idx="2">
                  <c:v>29791</c:v>
                </c:pt>
                <c:pt idx="4">
                  <c:v>33778</c:v>
                </c:pt>
                <c:pt idx="5">
                  <c:v>36921</c:v>
                </c:pt>
                <c:pt idx="6">
                  <c:v>37856</c:v>
                </c:pt>
                <c:pt idx="7">
                  <c:v>41043</c:v>
                </c:pt>
                <c:pt idx="8">
                  <c:v>42399</c:v>
                </c:pt>
                <c:pt idx="10">
                  <c:v>47516</c:v>
                </c:pt>
                <c:pt idx="11">
                  <c:v>50624</c:v>
                </c:pt>
                <c:pt idx="12">
                  <c:v>54137</c:v>
                </c:pt>
                <c:pt idx="13">
                  <c:v>56557</c:v>
                </c:pt>
                <c:pt idx="14">
                  <c:v>56778.031000000003</c:v>
                </c:pt>
                <c:pt idx="15">
                  <c:v>56995.743999999999</c:v>
                </c:pt>
                <c:pt idx="16">
                  <c:v>59433.743999999999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20-479F-B944-FEC42D67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135744"/>
        <c:axId val="440134760"/>
      </c:scatterChart>
      <c:valAx>
        <c:axId val="44013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0134760"/>
        <c:crosses val="autoZero"/>
        <c:crossBetween val="midCat"/>
      </c:valAx>
      <c:valAx>
        <c:axId val="44013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013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Tassi di incremento per periodo , Censimenti 1861-2011</a:t>
            </a:r>
          </a:p>
        </c:rich>
      </c:tx>
      <c:layout>
        <c:manualLayout>
          <c:xMode val="edge"/>
          <c:yMode val="edge"/>
          <c:x val="0.299490032056445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'es1'!$H$59:$H$72</c:f>
              <c:strCache>
                <c:ptCount val="14"/>
                <c:pt idx="0">
                  <c:v>1861-71</c:v>
                </c:pt>
                <c:pt idx="1">
                  <c:v>1871-81</c:v>
                </c:pt>
                <c:pt idx="2">
                  <c:v>1881-1901</c:v>
                </c:pt>
                <c:pt idx="3">
                  <c:v>1901-1911</c:v>
                </c:pt>
                <c:pt idx="4">
                  <c:v>1911-1921</c:v>
                </c:pt>
                <c:pt idx="5">
                  <c:v>1921-1931</c:v>
                </c:pt>
                <c:pt idx="6">
                  <c:v>1931-1936</c:v>
                </c:pt>
                <c:pt idx="7">
                  <c:v>1936-1951</c:v>
                </c:pt>
                <c:pt idx="8">
                  <c:v>1951-1961</c:v>
                </c:pt>
                <c:pt idx="9">
                  <c:v>1961-1971</c:v>
                </c:pt>
                <c:pt idx="10">
                  <c:v>1971-1981</c:v>
                </c:pt>
                <c:pt idx="11">
                  <c:v>1981-1991</c:v>
                </c:pt>
                <c:pt idx="12">
                  <c:v>1991-2001</c:v>
                </c:pt>
                <c:pt idx="13">
                  <c:v>2001-2011</c:v>
                </c:pt>
              </c:strCache>
            </c:strRef>
          </c:cat>
          <c:val>
            <c:numRef>
              <c:f>'es1'!$J$59:$J$72</c:f>
              <c:numCache>
                <c:formatCode>General</c:formatCode>
                <c:ptCount val="14"/>
                <c:pt idx="0">
                  <c:v>6.6949866292384565E-3</c:v>
                </c:pt>
                <c:pt idx="1">
                  <c:v>5.6623456539878179E-3</c:v>
                </c:pt>
                <c:pt idx="2">
                  <c:v>6.2801684261213951E-3</c:v>
                </c:pt>
                <c:pt idx="3">
                  <c:v>8.8970791862579765E-3</c:v>
                </c:pt>
                <c:pt idx="4">
                  <c:v>2.5008992937667032E-3</c:v>
                </c:pt>
                <c:pt idx="5">
                  <c:v>8.0830809810110513E-3</c:v>
                </c:pt>
                <c:pt idx="6">
                  <c:v>6.5008958896073544E-3</c:v>
                </c:pt>
                <c:pt idx="7">
                  <c:v>7.5961146248779837E-3</c:v>
                </c:pt>
                <c:pt idx="8">
                  <c:v>6.3359275717895531E-3</c:v>
                </c:pt>
                <c:pt idx="9">
                  <c:v>6.7092098610583781E-3</c:v>
                </c:pt>
                <c:pt idx="10">
                  <c:v>4.3731108407432731E-3</c:v>
                </c:pt>
                <c:pt idx="11">
                  <c:v>3.9004935769177638E-4</c:v>
                </c:pt>
                <c:pt idx="12">
                  <c:v>3.8271256400662087E-4</c:v>
                </c:pt>
                <c:pt idx="13">
                  <c:v>4.1885547499672122E-3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6-4059-892C-0D811212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100704"/>
        <c:axId val="651101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'es1'!$H$59:$H$72</c15:sqref>
                        </c15:formulaRef>
                      </c:ext>
                    </c:extLst>
                    <c:strCache>
                      <c:ptCount val="14"/>
                      <c:pt idx="0">
                        <c:v>1861-71</c:v>
                      </c:pt>
                      <c:pt idx="1">
                        <c:v>1871-81</c:v>
                      </c:pt>
                      <c:pt idx="2">
                        <c:v>1881-1901</c:v>
                      </c:pt>
                      <c:pt idx="3">
                        <c:v>1901-1911</c:v>
                      </c:pt>
                      <c:pt idx="4">
                        <c:v>1911-1921</c:v>
                      </c:pt>
                      <c:pt idx="5">
                        <c:v>1921-1931</c:v>
                      </c:pt>
                      <c:pt idx="6">
                        <c:v>1931-1936</c:v>
                      </c:pt>
                      <c:pt idx="7">
                        <c:v>1936-1951</c:v>
                      </c:pt>
                      <c:pt idx="8">
                        <c:v>1951-1961</c:v>
                      </c:pt>
                      <c:pt idx="9">
                        <c:v>1961-1971</c:v>
                      </c:pt>
                      <c:pt idx="10">
                        <c:v>1971-1981</c:v>
                      </c:pt>
                      <c:pt idx="11">
                        <c:v>1981-1991</c:v>
                      </c:pt>
                      <c:pt idx="12">
                        <c:v>1991-2001</c:v>
                      </c:pt>
                      <c:pt idx="13">
                        <c:v>2001-2011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'es1'!$I$59:$I$72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796-4059-892C-0D811212DA1E}"/>
                  </c:ext>
                </c:extLst>
              </c15:ser>
            </c15:filteredBarSeries>
          </c:ext>
        </c:extLst>
      </c:barChart>
      <c:catAx>
        <c:axId val="65110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1101360"/>
        <c:crosses val="autoZero"/>
        <c:auto val="1"/>
        <c:lblAlgn val="ctr"/>
        <c:lblOffset val="100"/>
        <c:noMultiLvlLbl val="0"/>
      </c:catAx>
      <c:valAx>
        <c:axId val="6511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511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252412</xdr:colOff>
      <xdr:row>39</xdr:row>
      <xdr:rowOff>180975</xdr:rowOff>
    </xdr:from>
    <xdr:to>
      <xdr:col>18</xdr:col>
      <xdr:colOff>419100</xdr:colOff>
      <xdr:row>51</xdr:row>
      <xdr:rowOff>157162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B540D3-37FD-44FB-8A3C-A1BF59A8D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195261</xdr:colOff>
      <xdr:row>53</xdr:row>
      <xdr:rowOff>66675</xdr:rowOff>
    </xdr:from>
    <xdr:to>
      <xdr:col>19</xdr:col>
      <xdr:colOff>561974</xdr:colOff>
      <xdr:row>65</xdr:row>
      <xdr:rowOff>42862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DE07CF0-53FC-4FDF-932A-CEB2AADA9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504825</xdr:colOff>
      <xdr:row>2</xdr:row>
      <xdr:rowOff>104775</xdr:rowOff>
    </xdr:to>
    <xdr:pic>
      <xdr:nvPicPr>
        <xdr:cNvPr id="2" name="Banner">
          <a:extLst>
            <a:ext uri="{FF2B5EF4-FFF2-40B4-BE49-F238E27FC236}">
              <a16:creationId xmlns:a16="http://schemas.microsoft.com/office/drawing/2014/main" id="{DB5A98D1-932A-4FC9-89A2-43B2095A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91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6600-F16D-4C51-AF46-A48F763A6F87}">
  <dimension ref="A1:S87"/>
  <sheetViews>
    <sheetView tabSelected="1" topLeftCell="A16" workbookViewId="0">
      <selection activeCell="S36" sqref="S36"/>
    </sheetView>
  </sheetViews>
  <sheetFormatPr defaultRowHeight="20.25" x14ac:dyDescent="0.3"/>
  <cols>
    <col min="1" max="1" width="18" style="1" customWidth="1"/>
    <col min="2" max="2" width="18.85546875" style="1" customWidth="1"/>
    <col min="3" max="3" width="10.7109375" style="1" bestFit="1" customWidth="1"/>
    <col min="4" max="4" width="9.140625" style="1"/>
    <col min="5" max="5" width="16.85546875" style="1" bestFit="1" customWidth="1"/>
    <col min="6" max="6" width="15.140625" style="1" customWidth="1"/>
    <col min="7" max="7" width="18.7109375" style="1" bestFit="1" customWidth="1"/>
    <col min="8" max="8" width="13.42578125" style="1" bestFit="1" customWidth="1"/>
    <col min="9" max="9" width="9.140625" style="1"/>
    <col min="10" max="10" width="17.28515625" style="1" customWidth="1"/>
    <col min="11" max="16384" width="9.140625" style="1"/>
  </cols>
  <sheetData>
    <row r="1" spans="1:2" x14ac:dyDescent="0.3">
      <c r="A1" s="1" t="s">
        <v>1</v>
      </c>
    </row>
    <row r="3" spans="1:2" x14ac:dyDescent="0.3">
      <c r="A3" s="1" t="s">
        <v>0</v>
      </c>
      <c r="B3" s="1" t="s">
        <v>2</v>
      </c>
    </row>
    <row r="4" spans="1:2" x14ac:dyDescent="0.3">
      <c r="B4" s="1" t="s">
        <v>3</v>
      </c>
    </row>
    <row r="5" spans="1:2" x14ac:dyDescent="0.3">
      <c r="B5" s="1" t="s">
        <v>4</v>
      </c>
    </row>
    <row r="6" spans="1:2" x14ac:dyDescent="0.3">
      <c r="B6" s="1" t="s">
        <v>9</v>
      </c>
    </row>
    <row r="8" spans="1:2" x14ac:dyDescent="0.3">
      <c r="B8" s="1" t="s">
        <v>5</v>
      </c>
    </row>
    <row r="9" spans="1:2" x14ac:dyDescent="0.3">
      <c r="B9" s="1" t="s">
        <v>6</v>
      </c>
    </row>
    <row r="10" spans="1:2" x14ac:dyDescent="0.3">
      <c r="B10" s="1" t="s">
        <v>7</v>
      </c>
    </row>
    <row r="11" spans="1:2" x14ac:dyDescent="0.3">
      <c r="B11" s="1" t="s">
        <v>8</v>
      </c>
    </row>
    <row r="12" spans="1:2" ht="23.25" x14ac:dyDescent="0.4">
      <c r="B12" s="1" t="s">
        <v>11</v>
      </c>
    </row>
    <row r="13" spans="1:2" x14ac:dyDescent="0.3">
      <c r="B13" s="1" t="s">
        <v>10</v>
      </c>
    </row>
    <row r="17" spans="1:19" x14ac:dyDescent="0.3">
      <c r="A17" s="2" t="s">
        <v>12</v>
      </c>
    </row>
    <row r="19" spans="1:19" x14ac:dyDescent="0.3">
      <c r="A19" s="1" t="s">
        <v>13</v>
      </c>
      <c r="O19" s="52" t="s">
        <v>94</v>
      </c>
    </row>
    <row r="21" spans="1:19" x14ac:dyDescent="0.3">
      <c r="A21" s="1" t="s">
        <v>14</v>
      </c>
      <c r="O21" s="52" t="s">
        <v>95</v>
      </c>
    </row>
    <row r="23" spans="1:19" x14ac:dyDescent="0.3">
      <c r="A23" s="1" t="s">
        <v>15</v>
      </c>
      <c r="O23" s="52" t="s">
        <v>96</v>
      </c>
    </row>
    <row r="25" spans="1:19" x14ac:dyDescent="0.3">
      <c r="A25" s="1" t="s">
        <v>16</v>
      </c>
      <c r="O25" s="52" t="s">
        <v>97</v>
      </c>
    </row>
    <row r="27" spans="1:19" x14ac:dyDescent="0.3">
      <c r="A27" s="1" t="s">
        <v>17</v>
      </c>
      <c r="O27" s="52" t="s">
        <v>98</v>
      </c>
    </row>
    <row r="29" spans="1:19" x14ac:dyDescent="0.3">
      <c r="A29" s="1" t="s">
        <v>18</v>
      </c>
      <c r="S29" s="52" t="s">
        <v>95</v>
      </c>
    </row>
    <row r="30" spans="1:19" x14ac:dyDescent="0.3">
      <c r="A30" s="1" t="s">
        <v>19</v>
      </c>
    </row>
    <row r="32" spans="1:19" x14ac:dyDescent="0.3">
      <c r="A32" s="1" t="s">
        <v>20</v>
      </c>
      <c r="S32" s="52" t="s">
        <v>95</v>
      </c>
    </row>
    <row r="34" spans="1:19" x14ac:dyDescent="0.3">
      <c r="A34" s="1" t="s">
        <v>21</v>
      </c>
      <c r="S34" s="52" t="s">
        <v>95</v>
      </c>
    </row>
    <row r="36" spans="1:19" x14ac:dyDescent="0.3">
      <c r="A36" s="1" t="s">
        <v>22</v>
      </c>
      <c r="S36" s="52" t="s">
        <v>95</v>
      </c>
    </row>
    <row r="39" spans="1:19" x14ac:dyDescent="0.3">
      <c r="B39" s="1" t="s">
        <v>49</v>
      </c>
      <c r="C39" s="1" t="s">
        <v>50</v>
      </c>
    </row>
    <row r="40" spans="1:19" x14ac:dyDescent="0.3">
      <c r="B40" s="35">
        <v>1861</v>
      </c>
      <c r="C40" s="36">
        <v>26328</v>
      </c>
    </row>
    <row r="41" spans="1:19" x14ac:dyDescent="0.3">
      <c r="B41" s="35">
        <v>1871</v>
      </c>
      <c r="C41" s="36">
        <v>28151</v>
      </c>
    </row>
    <row r="42" spans="1:19" x14ac:dyDescent="0.3">
      <c r="B42" s="35">
        <v>1881</v>
      </c>
      <c r="C42" s="36">
        <v>29791</v>
      </c>
    </row>
    <row r="43" spans="1:19" x14ac:dyDescent="0.3">
      <c r="B43" s="35">
        <v>1891</v>
      </c>
      <c r="C43" s="36"/>
    </row>
    <row r="44" spans="1:19" x14ac:dyDescent="0.3">
      <c r="B44" s="35">
        <v>1901</v>
      </c>
      <c r="C44" s="36">
        <v>33778</v>
      </c>
    </row>
    <row r="45" spans="1:19" x14ac:dyDescent="0.3">
      <c r="B45" s="35">
        <v>1911</v>
      </c>
      <c r="C45" s="36">
        <v>36921</v>
      </c>
    </row>
    <row r="46" spans="1:19" x14ac:dyDescent="0.3">
      <c r="B46" s="35">
        <v>1921</v>
      </c>
      <c r="C46" s="36">
        <v>37856</v>
      </c>
    </row>
    <row r="47" spans="1:19" x14ac:dyDescent="0.3">
      <c r="B47" s="37">
        <v>1931</v>
      </c>
      <c r="C47" s="36">
        <v>41043</v>
      </c>
    </row>
    <row r="48" spans="1:19" x14ac:dyDescent="0.3">
      <c r="B48" s="37">
        <v>1936</v>
      </c>
      <c r="C48" s="36">
        <v>42399</v>
      </c>
    </row>
    <row r="49" spans="1:10" x14ac:dyDescent="0.3">
      <c r="B49" s="35">
        <v>1941</v>
      </c>
      <c r="C49" s="36"/>
    </row>
    <row r="50" spans="1:10" x14ac:dyDescent="0.3">
      <c r="B50" s="37">
        <v>1951</v>
      </c>
      <c r="C50" s="36">
        <v>47516</v>
      </c>
    </row>
    <row r="51" spans="1:10" x14ac:dyDescent="0.3">
      <c r="B51" s="37">
        <v>1961</v>
      </c>
      <c r="C51" s="36">
        <v>50624</v>
      </c>
    </row>
    <row r="52" spans="1:10" x14ac:dyDescent="0.3">
      <c r="B52" s="37">
        <v>1971</v>
      </c>
      <c r="C52" s="36">
        <v>54137</v>
      </c>
    </row>
    <row r="53" spans="1:10" x14ac:dyDescent="0.3">
      <c r="B53" s="37">
        <v>1981</v>
      </c>
      <c r="C53" s="36">
        <v>56557</v>
      </c>
    </row>
    <row r="54" spans="1:10" x14ac:dyDescent="0.3">
      <c r="B54" s="37">
        <v>1991</v>
      </c>
      <c r="C54" s="36">
        <v>56778.031000000003</v>
      </c>
    </row>
    <row r="55" spans="1:10" x14ac:dyDescent="0.3">
      <c r="B55" s="37">
        <v>2001</v>
      </c>
      <c r="C55" s="38">
        <v>56995.743999999999</v>
      </c>
    </row>
    <row r="56" spans="1:10" x14ac:dyDescent="0.3">
      <c r="B56" s="37">
        <v>2011</v>
      </c>
      <c r="C56" s="38">
        <v>59433.743999999999</v>
      </c>
    </row>
    <row r="57" spans="1:10" x14ac:dyDescent="0.3">
      <c r="B57" s="37"/>
      <c r="C57" s="38"/>
    </row>
    <row r="58" spans="1:10" x14ac:dyDescent="0.3">
      <c r="B58" s="1" t="s">
        <v>55</v>
      </c>
      <c r="H58" s="1" t="s">
        <v>56</v>
      </c>
    </row>
    <row r="59" spans="1:10" x14ac:dyDescent="0.3">
      <c r="A59" s="1" t="s">
        <v>51</v>
      </c>
      <c r="B59" s="1" t="s">
        <v>52</v>
      </c>
      <c r="E59" s="1">
        <f>(C56-C40)/(150*C40)</f>
        <v>8.3828988149498625E-3</v>
      </c>
      <c r="H59" s="39" t="s">
        <v>57</v>
      </c>
      <c r="J59" s="1">
        <f>(1/10)*LN(C41/C40)</f>
        <v>6.6949866292384565E-3</v>
      </c>
    </row>
    <row r="60" spans="1:10" x14ac:dyDescent="0.3">
      <c r="B60" s="1" t="s">
        <v>53</v>
      </c>
      <c r="E60" s="1">
        <f>(C56/C40)^(1/150)-1</f>
        <v>5.442953567984965E-3</v>
      </c>
      <c r="H60" s="1" t="s">
        <v>58</v>
      </c>
      <c r="J60" s="1">
        <f>(1/10)*LN(C42/C41)</f>
        <v>5.6623456539878179E-3</v>
      </c>
    </row>
    <row r="61" spans="1:10" x14ac:dyDescent="0.3">
      <c r="B61" s="1" t="s">
        <v>54</v>
      </c>
      <c r="E61" s="1">
        <f>(1/150)*LN(C56/C40)</f>
        <v>5.4281942282588171E-3</v>
      </c>
      <c r="H61" s="1" t="s">
        <v>59</v>
      </c>
      <c r="J61" s="1">
        <f>(1/20)*LN(C44/C42)</f>
        <v>6.2801684261213951E-3</v>
      </c>
    </row>
    <row r="62" spans="1:10" x14ac:dyDescent="0.3">
      <c r="H62" s="1" t="s">
        <v>60</v>
      </c>
      <c r="J62" s="1">
        <f>(1/10)*LN(C45/C44)</f>
        <v>8.8970791862579765E-3</v>
      </c>
    </row>
    <row r="63" spans="1:10" x14ac:dyDescent="0.3">
      <c r="H63" s="1" t="s">
        <v>61</v>
      </c>
      <c r="J63" s="1">
        <f>(1/10)*LN(C46/C45)</f>
        <v>2.5008992937667032E-3</v>
      </c>
    </row>
    <row r="64" spans="1:10" x14ac:dyDescent="0.3">
      <c r="H64" s="1" t="s">
        <v>62</v>
      </c>
      <c r="J64" s="1">
        <f>(1/10)*LN(C47/C46)</f>
        <v>8.0830809810110513E-3</v>
      </c>
    </row>
    <row r="65" spans="1:10" x14ac:dyDescent="0.3">
      <c r="H65" s="1" t="s">
        <v>63</v>
      </c>
      <c r="J65" s="1">
        <f>(1/5)*LN(C48/C47)</f>
        <v>6.5008958896073544E-3</v>
      </c>
    </row>
    <row r="66" spans="1:10" x14ac:dyDescent="0.3">
      <c r="H66" s="1" t="s">
        <v>64</v>
      </c>
      <c r="J66" s="1">
        <f>(1/15)*LN(C50/C48)</f>
        <v>7.5961146248779837E-3</v>
      </c>
    </row>
    <row r="67" spans="1:10" x14ac:dyDescent="0.3">
      <c r="H67" s="1" t="s">
        <v>65</v>
      </c>
      <c r="J67" s="1">
        <f>(1/10)*LN(C51/C50)</f>
        <v>6.3359275717895531E-3</v>
      </c>
    </row>
    <row r="68" spans="1:10" x14ac:dyDescent="0.3">
      <c r="H68" s="1" t="s">
        <v>66</v>
      </c>
      <c r="J68" s="1">
        <f t="shared" ref="J68:J72" si="0">(1/10)*LN(C52/C51)</f>
        <v>6.7092098610583781E-3</v>
      </c>
    </row>
    <row r="69" spans="1:10" x14ac:dyDescent="0.3">
      <c r="H69" s="1" t="s">
        <v>67</v>
      </c>
      <c r="J69" s="1">
        <f t="shared" si="0"/>
        <v>4.3731108407432731E-3</v>
      </c>
    </row>
    <row r="70" spans="1:10" x14ac:dyDescent="0.3">
      <c r="H70" s="1" t="s">
        <v>68</v>
      </c>
      <c r="J70" s="1">
        <f t="shared" si="0"/>
        <v>3.9004935769177638E-4</v>
      </c>
    </row>
    <row r="71" spans="1:10" x14ac:dyDescent="0.3">
      <c r="H71" s="1" t="s">
        <v>69</v>
      </c>
      <c r="J71" s="1">
        <f t="shared" si="0"/>
        <v>3.8271256400662087E-4</v>
      </c>
    </row>
    <row r="72" spans="1:10" x14ac:dyDescent="0.3">
      <c r="H72" s="39" t="s">
        <v>70</v>
      </c>
      <c r="J72" s="1">
        <f t="shared" si="0"/>
        <v>4.1885547499672122E-3</v>
      </c>
    </row>
    <row r="75" spans="1:10" x14ac:dyDescent="0.3">
      <c r="A75" s="1" t="s">
        <v>71</v>
      </c>
      <c r="B75" s="1" t="s">
        <v>72</v>
      </c>
      <c r="C75" s="1" t="s">
        <v>73</v>
      </c>
      <c r="H75" s="1">
        <f>C56*EXP(J72*7.17)</f>
        <v>61245.726982310138</v>
      </c>
    </row>
    <row r="77" spans="1:10" x14ac:dyDescent="0.3">
      <c r="A77" s="1" t="s">
        <v>74</v>
      </c>
      <c r="B77" s="1" t="s">
        <v>75</v>
      </c>
      <c r="F77" s="1">
        <v>60359546</v>
      </c>
    </row>
    <row r="79" spans="1:10" x14ac:dyDescent="0.3">
      <c r="B79" s="1" t="s">
        <v>76</v>
      </c>
      <c r="F79" s="1">
        <v>60782668</v>
      </c>
    </row>
    <row r="81" spans="1:7" x14ac:dyDescent="0.3">
      <c r="B81" s="1" t="s">
        <v>77</v>
      </c>
      <c r="F81" s="40">
        <v>59685227</v>
      </c>
    </row>
    <row r="84" spans="1:7" x14ac:dyDescent="0.3">
      <c r="A84" s="1" t="s">
        <v>78</v>
      </c>
      <c r="B84" s="1" t="s">
        <v>79</v>
      </c>
      <c r="F84" s="1">
        <f>(1/5)*LN(F77/F79)</f>
        <v>-1.3971140419505668E-3</v>
      </c>
    </row>
    <row r="85" spans="1:7" x14ac:dyDescent="0.3">
      <c r="B85" s="1" t="s">
        <v>80</v>
      </c>
    </row>
    <row r="87" spans="1:7" x14ac:dyDescent="0.3">
      <c r="A87" s="1" t="s">
        <v>81</v>
      </c>
      <c r="B87" s="1" t="s">
        <v>82</v>
      </c>
      <c r="G87" s="1">
        <f>F77*EXP(F84*6)</f>
        <v>59855685.785341665</v>
      </c>
    </row>
  </sheetData>
  <phoneticPr fontId="1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7703-6870-4217-A2B5-F72A0B4EFACB}">
  <dimension ref="A1:L21"/>
  <sheetViews>
    <sheetView workbookViewId="0">
      <selection activeCell="M26" sqref="M26"/>
    </sheetView>
  </sheetViews>
  <sheetFormatPr defaultRowHeight="20.25" x14ac:dyDescent="0.3"/>
  <cols>
    <col min="1" max="7" width="9.140625" style="1"/>
    <col min="8" max="8" width="10.7109375" style="1" bestFit="1" customWidth="1"/>
    <col min="9" max="16384" width="9.140625" style="1"/>
  </cols>
  <sheetData>
    <row r="1" spans="1:12" x14ac:dyDescent="0.3">
      <c r="A1" s="2" t="s">
        <v>23</v>
      </c>
    </row>
    <row r="4" spans="1:12" x14ac:dyDescent="0.3">
      <c r="A4" s="1" t="s">
        <v>25</v>
      </c>
    </row>
    <row r="5" spans="1:12" x14ac:dyDescent="0.3">
      <c r="A5" s="1" t="s">
        <v>24</v>
      </c>
    </row>
    <row r="7" spans="1:12" x14ac:dyDescent="0.3">
      <c r="A7" s="1" t="s">
        <v>87</v>
      </c>
    </row>
    <row r="10" spans="1:12" x14ac:dyDescent="0.3">
      <c r="A10" s="1" t="s">
        <v>83</v>
      </c>
    </row>
    <row r="14" spans="1:12" x14ac:dyDescent="0.3">
      <c r="A14" s="1" t="s">
        <v>84</v>
      </c>
      <c r="B14" s="1" t="s">
        <v>85</v>
      </c>
      <c r="K14" s="1">
        <f>519/EXP(0.035*5)</f>
        <v>435.67819377921865</v>
      </c>
      <c r="L14" s="1" t="s">
        <v>86</v>
      </c>
    </row>
    <row r="16" spans="1:12" x14ac:dyDescent="0.3">
      <c r="A16" s="1" t="s">
        <v>88</v>
      </c>
      <c r="B16" s="1" t="s">
        <v>89</v>
      </c>
      <c r="H16" s="41">
        <v>517.5</v>
      </c>
    </row>
    <row r="17" spans="2:11" x14ac:dyDescent="0.3">
      <c r="B17" s="1" t="s">
        <v>90</v>
      </c>
      <c r="H17" s="1">
        <f>(H16-519)/(2*519)</f>
        <v>-1.4450867052023121E-3</v>
      </c>
    </row>
    <row r="19" spans="2:11" x14ac:dyDescent="0.3">
      <c r="F19" s="1" t="s">
        <v>91</v>
      </c>
      <c r="H19" s="1" t="s">
        <v>92</v>
      </c>
    </row>
    <row r="21" spans="2:11" x14ac:dyDescent="0.3">
      <c r="F21" s="1" t="s">
        <v>93</v>
      </c>
      <c r="K21" s="1">
        <f>(1/-0.001)*LN(1/2)</f>
        <v>693.14718055994524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EBE9-B8E8-4F43-8294-7A711C33EC0E}">
  <dimension ref="A3:P49"/>
  <sheetViews>
    <sheetView workbookViewId="0">
      <selection activeCell="H50" sqref="H50"/>
    </sheetView>
  </sheetViews>
  <sheetFormatPr defaultRowHeight="12.75" x14ac:dyDescent="0.25"/>
  <cols>
    <col min="1" max="1" width="7" style="6" customWidth="1"/>
    <col min="2" max="4" width="8.42578125" style="6" customWidth="1"/>
    <col min="5" max="5" width="0.85546875" style="6" customWidth="1"/>
    <col min="6" max="6" width="8.42578125" style="6" customWidth="1"/>
    <col min="7" max="7" width="9.7109375" style="6" customWidth="1"/>
    <col min="8" max="8" width="9.5703125" style="6" customWidth="1"/>
    <col min="9" max="9" width="10.5703125" style="6" customWidth="1"/>
    <col min="10" max="10" width="9.140625" style="6"/>
    <col min="11" max="11" width="9.7109375" style="6" customWidth="1"/>
    <col min="12" max="256" width="9.140625" style="6"/>
    <col min="257" max="257" width="7" style="6" customWidth="1"/>
    <col min="258" max="260" width="8.42578125" style="6" customWidth="1"/>
    <col min="261" max="261" width="0.85546875" style="6" customWidth="1"/>
    <col min="262" max="262" width="8.42578125" style="6" customWidth="1"/>
    <col min="263" max="263" width="9.7109375" style="6" customWidth="1"/>
    <col min="264" max="264" width="9.5703125" style="6" customWidth="1"/>
    <col min="265" max="265" width="10.5703125" style="6" customWidth="1"/>
    <col min="266" max="266" width="9.140625" style="6"/>
    <col min="267" max="267" width="9.7109375" style="6" customWidth="1"/>
    <col min="268" max="512" width="9.140625" style="6"/>
    <col min="513" max="513" width="7" style="6" customWidth="1"/>
    <col min="514" max="516" width="8.42578125" style="6" customWidth="1"/>
    <col min="517" max="517" width="0.85546875" style="6" customWidth="1"/>
    <col min="518" max="518" width="8.42578125" style="6" customWidth="1"/>
    <col min="519" max="519" width="9.7109375" style="6" customWidth="1"/>
    <col min="520" max="520" width="9.5703125" style="6" customWidth="1"/>
    <col min="521" max="521" width="10.5703125" style="6" customWidth="1"/>
    <col min="522" max="522" width="9.140625" style="6"/>
    <col min="523" max="523" width="9.7109375" style="6" customWidth="1"/>
    <col min="524" max="768" width="9.140625" style="6"/>
    <col min="769" max="769" width="7" style="6" customWidth="1"/>
    <col min="770" max="772" width="8.42578125" style="6" customWidth="1"/>
    <col min="773" max="773" width="0.85546875" style="6" customWidth="1"/>
    <col min="774" max="774" width="8.42578125" style="6" customWidth="1"/>
    <col min="775" max="775" width="9.7109375" style="6" customWidth="1"/>
    <col min="776" max="776" width="9.5703125" style="6" customWidth="1"/>
    <col min="777" max="777" width="10.5703125" style="6" customWidth="1"/>
    <col min="778" max="778" width="9.140625" style="6"/>
    <col min="779" max="779" width="9.7109375" style="6" customWidth="1"/>
    <col min="780" max="1024" width="9.140625" style="6"/>
    <col min="1025" max="1025" width="7" style="6" customWidth="1"/>
    <col min="1026" max="1028" width="8.42578125" style="6" customWidth="1"/>
    <col min="1029" max="1029" width="0.85546875" style="6" customWidth="1"/>
    <col min="1030" max="1030" width="8.42578125" style="6" customWidth="1"/>
    <col min="1031" max="1031" width="9.7109375" style="6" customWidth="1"/>
    <col min="1032" max="1032" width="9.5703125" style="6" customWidth="1"/>
    <col min="1033" max="1033" width="10.5703125" style="6" customWidth="1"/>
    <col min="1034" max="1034" width="9.140625" style="6"/>
    <col min="1035" max="1035" width="9.7109375" style="6" customWidth="1"/>
    <col min="1036" max="1280" width="9.140625" style="6"/>
    <col min="1281" max="1281" width="7" style="6" customWidth="1"/>
    <col min="1282" max="1284" width="8.42578125" style="6" customWidth="1"/>
    <col min="1285" max="1285" width="0.85546875" style="6" customWidth="1"/>
    <col min="1286" max="1286" width="8.42578125" style="6" customWidth="1"/>
    <col min="1287" max="1287" width="9.7109375" style="6" customWidth="1"/>
    <col min="1288" max="1288" width="9.5703125" style="6" customWidth="1"/>
    <col min="1289" max="1289" width="10.5703125" style="6" customWidth="1"/>
    <col min="1290" max="1290" width="9.140625" style="6"/>
    <col min="1291" max="1291" width="9.7109375" style="6" customWidth="1"/>
    <col min="1292" max="1536" width="9.140625" style="6"/>
    <col min="1537" max="1537" width="7" style="6" customWidth="1"/>
    <col min="1538" max="1540" width="8.42578125" style="6" customWidth="1"/>
    <col min="1541" max="1541" width="0.85546875" style="6" customWidth="1"/>
    <col min="1542" max="1542" width="8.42578125" style="6" customWidth="1"/>
    <col min="1543" max="1543" width="9.7109375" style="6" customWidth="1"/>
    <col min="1544" max="1544" width="9.5703125" style="6" customWidth="1"/>
    <col min="1545" max="1545" width="10.5703125" style="6" customWidth="1"/>
    <col min="1546" max="1546" width="9.140625" style="6"/>
    <col min="1547" max="1547" width="9.7109375" style="6" customWidth="1"/>
    <col min="1548" max="1792" width="9.140625" style="6"/>
    <col min="1793" max="1793" width="7" style="6" customWidth="1"/>
    <col min="1794" max="1796" width="8.42578125" style="6" customWidth="1"/>
    <col min="1797" max="1797" width="0.85546875" style="6" customWidth="1"/>
    <col min="1798" max="1798" width="8.42578125" style="6" customWidth="1"/>
    <col min="1799" max="1799" width="9.7109375" style="6" customWidth="1"/>
    <col min="1800" max="1800" width="9.5703125" style="6" customWidth="1"/>
    <col min="1801" max="1801" width="10.5703125" style="6" customWidth="1"/>
    <col min="1802" max="1802" width="9.140625" style="6"/>
    <col min="1803" max="1803" width="9.7109375" style="6" customWidth="1"/>
    <col min="1804" max="2048" width="9.140625" style="6"/>
    <col min="2049" max="2049" width="7" style="6" customWidth="1"/>
    <col min="2050" max="2052" width="8.42578125" style="6" customWidth="1"/>
    <col min="2053" max="2053" width="0.85546875" style="6" customWidth="1"/>
    <col min="2054" max="2054" width="8.42578125" style="6" customWidth="1"/>
    <col min="2055" max="2055" width="9.7109375" style="6" customWidth="1"/>
    <col min="2056" max="2056" width="9.5703125" style="6" customWidth="1"/>
    <col min="2057" max="2057" width="10.5703125" style="6" customWidth="1"/>
    <col min="2058" max="2058" width="9.140625" style="6"/>
    <col min="2059" max="2059" width="9.7109375" style="6" customWidth="1"/>
    <col min="2060" max="2304" width="9.140625" style="6"/>
    <col min="2305" max="2305" width="7" style="6" customWidth="1"/>
    <col min="2306" max="2308" width="8.42578125" style="6" customWidth="1"/>
    <col min="2309" max="2309" width="0.85546875" style="6" customWidth="1"/>
    <col min="2310" max="2310" width="8.42578125" style="6" customWidth="1"/>
    <col min="2311" max="2311" width="9.7109375" style="6" customWidth="1"/>
    <col min="2312" max="2312" width="9.5703125" style="6" customWidth="1"/>
    <col min="2313" max="2313" width="10.5703125" style="6" customWidth="1"/>
    <col min="2314" max="2314" width="9.140625" style="6"/>
    <col min="2315" max="2315" width="9.7109375" style="6" customWidth="1"/>
    <col min="2316" max="2560" width="9.140625" style="6"/>
    <col min="2561" max="2561" width="7" style="6" customWidth="1"/>
    <col min="2562" max="2564" width="8.42578125" style="6" customWidth="1"/>
    <col min="2565" max="2565" width="0.85546875" style="6" customWidth="1"/>
    <col min="2566" max="2566" width="8.42578125" style="6" customWidth="1"/>
    <col min="2567" max="2567" width="9.7109375" style="6" customWidth="1"/>
    <col min="2568" max="2568" width="9.5703125" style="6" customWidth="1"/>
    <col min="2569" max="2569" width="10.5703125" style="6" customWidth="1"/>
    <col min="2570" max="2570" width="9.140625" style="6"/>
    <col min="2571" max="2571" width="9.7109375" style="6" customWidth="1"/>
    <col min="2572" max="2816" width="9.140625" style="6"/>
    <col min="2817" max="2817" width="7" style="6" customWidth="1"/>
    <col min="2818" max="2820" width="8.42578125" style="6" customWidth="1"/>
    <col min="2821" max="2821" width="0.85546875" style="6" customWidth="1"/>
    <col min="2822" max="2822" width="8.42578125" style="6" customWidth="1"/>
    <col min="2823" max="2823" width="9.7109375" style="6" customWidth="1"/>
    <col min="2824" max="2824" width="9.5703125" style="6" customWidth="1"/>
    <col min="2825" max="2825" width="10.5703125" style="6" customWidth="1"/>
    <col min="2826" max="2826" width="9.140625" style="6"/>
    <col min="2827" max="2827" width="9.7109375" style="6" customWidth="1"/>
    <col min="2828" max="3072" width="9.140625" style="6"/>
    <col min="3073" max="3073" width="7" style="6" customWidth="1"/>
    <col min="3074" max="3076" width="8.42578125" style="6" customWidth="1"/>
    <col min="3077" max="3077" width="0.85546875" style="6" customWidth="1"/>
    <col min="3078" max="3078" width="8.42578125" style="6" customWidth="1"/>
    <col min="3079" max="3079" width="9.7109375" style="6" customWidth="1"/>
    <col min="3080" max="3080" width="9.5703125" style="6" customWidth="1"/>
    <col min="3081" max="3081" width="10.5703125" style="6" customWidth="1"/>
    <col min="3082" max="3082" width="9.140625" style="6"/>
    <col min="3083" max="3083" width="9.7109375" style="6" customWidth="1"/>
    <col min="3084" max="3328" width="9.140625" style="6"/>
    <col min="3329" max="3329" width="7" style="6" customWidth="1"/>
    <col min="3330" max="3332" width="8.42578125" style="6" customWidth="1"/>
    <col min="3333" max="3333" width="0.85546875" style="6" customWidth="1"/>
    <col min="3334" max="3334" width="8.42578125" style="6" customWidth="1"/>
    <col min="3335" max="3335" width="9.7109375" style="6" customWidth="1"/>
    <col min="3336" max="3336" width="9.5703125" style="6" customWidth="1"/>
    <col min="3337" max="3337" width="10.5703125" style="6" customWidth="1"/>
    <col min="3338" max="3338" width="9.140625" style="6"/>
    <col min="3339" max="3339" width="9.7109375" style="6" customWidth="1"/>
    <col min="3340" max="3584" width="9.140625" style="6"/>
    <col min="3585" max="3585" width="7" style="6" customWidth="1"/>
    <col min="3586" max="3588" width="8.42578125" style="6" customWidth="1"/>
    <col min="3589" max="3589" width="0.85546875" style="6" customWidth="1"/>
    <col min="3590" max="3590" width="8.42578125" style="6" customWidth="1"/>
    <col min="3591" max="3591" width="9.7109375" style="6" customWidth="1"/>
    <col min="3592" max="3592" width="9.5703125" style="6" customWidth="1"/>
    <col min="3593" max="3593" width="10.5703125" style="6" customWidth="1"/>
    <col min="3594" max="3594" width="9.140625" style="6"/>
    <col min="3595" max="3595" width="9.7109375" style="6" customWidth="1"/>
    <col min="3596" max="3840" width="9.140625" style="6"/>
    <col min="3841" max="3841" width="7" style="6" customWidth="1"/>
    <col min="3842" max="3844" width="8.42578125" style="6" customWidth="1"/>
    <col min="3845" max="3845" width="0.85546875" style="6" customWidth="1"/>
    <col min="3846" max="3846" width="8.42578125" style="6" customWidth="1"/>
    <col min="3847" max="3847" width="9.7109375" style="6" customWidth="1"/>
    <col min="3848" max="3848" width="9.5703125" style="6" customWidth="1"/>
    <col min="3849" max="3849" width="10.5703125" style="6" customWidth="1"/>
    <col min="3850" max="3850" width="9.140625" style="6"/>
    <col min="3851" max="3851" width="9.7109375" style="6" customWidth="1"/>
    <col min="3852" max="4096" width="9.140625" style="6"/>
    <col min="4097" max="4097" width="7" style="6" customWidth="1"/>
    <col min="4098" max="4100" width="8.42578125" style="6" customWidth="1"/>
    <col min="4101" max="4101" width="0.85546875" style="6" customWidth="1"/>
    <col min="4102" max="4102" width="8.42578125" style="6" customWidth="1"/>
    <col min="4103" max="4103" width="9.7109375" style="6" customWidth="1"/>
    <col min="4104" max="4104" width="9.5703125" style="6" customWidth="1"/>
    <col min="4105" max="4105" width="10.5703125" style="6" customWidth="1"/>
    <col min="4106" max="4106" width="9.140625" style="6"/>
    <col min="4107" max="4107" width="9.7109375" style="6" customWidth="1"/>
    <col min="4108" max="4352" width="9.140625" style="6"/>
    <col min="4353" max="4353" width="7" style="6" customWidth="1"/>
    <col min="4354" max="4356" width="8.42578125" style="6" customWidth="1"/>
    <col min="4357" max="4357" width="0.85546875" style="6" customWidth="1"/>
    <col min="4358" max="4358" width="8.42578125" style="6" customWidth="1"/>
    <col min="4359" max="4359" width="9.7109375" style="6" customWidth="1"/>
    <col min="4360" max="4360" width="9.5703125" style="6" customWidth="1"/>
    <col min="4361" max="4361" width="10.5703125" style="6" customWidth="1"/>
    <col min="4362" max="4362" width="9.140625" style="6"/>
    <col min="4363" max="4363" width="9.7109375" style="6" customWidth="1"/>
    <col min="4364" max="4608" width="9.140625" style="6"/>
    <col min="4609" max="4609" width="7" style="6" customWidth="1"/>
    <col min="4610" max="4612" width="8.42578125" style="6" customWidth="1"/>
    <col min="4613" max="4613" width="0.85546875" style="6" customWidth="1"/>
    <col min="4614" max="4614" width="8.42578125" style="6" customWidth="1"/>
    <col min="4615" max="4615" width="9.7109375" style="6" customWidth="1"/>
    <col min="4616" max="4616" width="9.5703125" style="6" customWidth="1"/>
    <col min="4617" max="4617" width="10.5703125" style="6" customWidth="1"/>
    <col min="4618" max="4618" width="9.140625" style="6"/>
    <col min="4619" max="4619" width="9.7109375" style="6" customWidth="1"/>
    <col min="4620" max="4864" width="9.140625" style="6"/>
    <col min="4865" max="4865" width="7" style="6" customWidth="1"/>
    <col min="4866" max="4868" width="8.42578125" style="6" customWidth="1"/>
    <col min="4869" max="4869" width="0.85546875" style="6" customWidth="1"/>
    <col min="4870" max="4870" width="8.42578125" style="6" customWidth="1"/>
    <col min="4871" max="4871" width="9.7109375" style="6" customWidth="1"/>
    <col min="4872" max="4872" width="9.5703125" style="6" customWidth="1"/>
    <col min="4873" max="4873" width="10.5703125" style="6" customWidth="1"/>
    <col min="4874" max="4874" width="9.140625" style="6"/>
    <col min="4875" max="4875" width="9.7109375" style="6" customWidth="1"/>
    <col min="4876" max="5120" width="9.140625" style="6"/>
    <col min="5121" max="5121" width="7" style="6" customWidth="1"/>
    <col min="5122" max="5124" width="8.42578125" style="6" customWidth="1"/>
    <col min="5125" max="5125" width="0.85546875" style="6" customWidth="1"/>
    <col min="5126" max="5126" width="8.42578125" style="6" customWidth="1"/>
    <col min="5127" max="5127" width="9.7109375" style="6" customWidth="1"/>
    <col min="5128" max="5128" width="9.5703125" style="6" customWidth="1"/>
    <col min="5129" max="5129" width="10.5703125" style="6" customWidth="1"/>
    <col min="5130" max="5130" width="9.140625" style="6"/>
    <col min="5131" max="5131" width="9.7109375" style="6" customWidth="1"/>
    <col min="5132" max="5376" width="9.140625" style="6"/>
    <col min="5377" max="5377" width="7" style="6" customWidth="1"/>
    <col min="5378" max="5380" width="8.42578125" style="6" customWidth="1"/>
    <col min="5381" max="5381" width="0.85546875" style="6" customWidth="1"/>
    <col min="5382" max="5382" width="8.42578125" style="6" customWidth="1"/>
    <col min="5383" max="5383" width="9.7109375" style="6" customWidth="1"/>
    <col min="5384" max="5384" width="9.5703125" style="6" customWidth="1"/>
    <col min="5385" max="5385" width="10.5703125" style="6" customWidth="1"/>
    <col min="5386" max="5386" width="9.140625" style="6"/>
    <col min="5387" max="5387" width="9.7109375" style="6" customWidth="1"/>
    <col min="5388" max="5632" width="9.140625" style="6"/>
    <col min="5633" max="5633" width="7" style="6" customWidth="1"/>
    <col min="5634" max="5636" width="8.42578125" style="6" customWidth="1"/>
    <col min="5637" max="5637" width="0.85546875" style="6" customWidth="1"/>
    <col min="5638" max="5638" width="8.42578125" style="6" customWidth="1"/>
    <col min="5639" max="5639" width="9.7109375" style="6" customWidth="1"/>
    <col min="5640" max="5640" width="9.5703125" style="6" customWidth="1"/>
    <col min="5641" max="5641" width="10.5703125" style="6" customWidth="1"/>
    <col min="5642" max="5642" width="9.140625" style="6"/>
    <col min="5643" max="5643" width="9.7109375" style="6" customWidth="1"/>
    <col min="5644" max="5888" width="9.140625" style="6"/>
    <col min="5889" max="5889" width="7" style="6" customWidth="1"/>
    <col min="5890" max="5892" width="8.42578125" style="6" customWidth="1"/>
    <col min="5893" max="5893" width="0.85546875" style="6" customWidth="1"/>
    <col min="5894" max="5894" width="8.42578125" style="6" customWidth="1"/>
    <col min="5895" max="5895" width="9.7109375" style="6" customWidth="1"/>
    <col min="5896" max="5896" width="9.5703125" style="6" customWidth="1"/>
    <col min="5897" max="5897" width="10.5703125" style="6" customWidth="1"/>
    <col min="5898" max="5898" width="9.140625" style="6"/>
    <col min="5899" max="5899" width="9.7109375" style="6" customWidth="1"/>
    <col min="5900" max="6144" width="9.140625" style="6"/>
    <col min="6145" max="6145" width="7" style="6" customWidth="1"/>
    <col min="6146" max="6148" width="8.42578125" style="6" customWidth="1"/>
    <col min="6149" max="6149" width="0.85546875" style="6" customWidth="1"/>
    <col min="6150" max="6150" width="8.42578125" style="6" customWidth="1"/>
    <col min="6151" max="6151" width="9.7109375" style="6" customWidth="1"/>
    <col min="6152" max="6152" width="9.5703125" style="6" customWidth="1"/>
    <col min="6153" max="6153" width="10.5703125" style="6" customWidth="1"/>
    <col min="6154" max="6154" width="9.140625" style="6"/>
    <col min="6155" max="6155" width="9.7109375" style="6" customWidth="1"/>
    <col min="6156" max="6400" width="9.140625" style="6"/>
    <col min="6401" max="6401" width="7" style="6" customWidth="1"/>
    <col min="6402" max="6404" width="8.42578125" style="6" customWidth="1"/>
    <col min="6405" max="6405" width="0.85546875" style="6" customWidth="1"/>
    <col min="6406" max="6406" width="8.42578125" style="6" customWidth="1"/>
    <col min="6407" max="6407" width="9.7109375" style="6" customWidth="1"/>
    <col min="6408" max="6408" width="9.5703125" style="6" customWidth="1"/>
    <col min="6409" max="6409" width="10.5703125" style="6" customWidth="1"/>
    <col min="6410" max="6410" width="9.140625" style="6"/>
    <col min="6411" max="6411" width="9.7109375" style="6" customWidth="1"/>
    <col min="6412" max="6656" width="9.140625" style="6"/>
    <col min="6657" max="6657" width="7" style="6" customWidth="1"/>
    <col min="6658" max="6660" width="8.42578125" style="6" customWidth="1"/>
    <col min="6661" max="6661" width="0.85546875" style="6" customWidth="1"/>
    <col min="6662" max="6662" width="8.42578125" style="6" customWidth="1"/>
    <col min="6663" max="6663" width="9.7109375" style="6" customWidth="1"/>
    <col min="6664" max="6664" width="9.5703125" style="6" customWidth="1"/>
    <col min="6665" max="6665" width="10.5703125" style="6" customWidth="1"/>
    <col min="6666" max="6666" width="9.140625" style="6"/>
    <col min="6667" max="6667" width="9.7109375" style="6" customWidth="1"/>
    <col min="6668" max="6912" width="9.140625" style="6"/>
    <col min="6913" max="6913" width="7" style="6" customWidth="1"/>
    <col min="6914" max="6916" width="8.42578125" style="6" customWidth="1"/>
    <col min="6917" max="6917" width="0.85546875" style="6" customWidth="1"/>
    <col min="6918" max="6918" width="8.42578125" style="6" customWidth="1"/>
    <col min="6919" max="6919" width="9.7109375" style="6" customWidth="1"/>
    <col min="6920" max="6920" width="9.5703125" style="6" customWidth="1"/>
    <col min="6921" max="6921" width="10.5703125" style="6" customWidth="1"/>
    <col min="6922" max="6922" width="9.140625" style="6"/>
    <col min="6923" max="6923" width="9.7109375" style="6" customWidth="1"/>
    <col min="6924" max="7168" width="9.140625" style="6"/>
    <col min="7169" max="7169" width="7" style="6" customWidth="1"/>
    <col min="7170" max="7172" width="8.42578125" style="6" customWidth="1"/>
    <col min="7173" max="7173" width="0.85546875" style="6" customWidth="1"/>
    <col min="7174" max="7174" width="8.42578125" style="6" customWidth="1"/>
    <col min="7175" max="7175" width="9.7109375" style="6" customWidth="1"/>
    <col min="7176" max="7176" width="9.5703125" style="6" customWidth="1"/>
    <col min="7177" max="7177" width="10.5703125" style="6" customWidth="1"/>
    <col min="7178" max="7178" width="9.140625" style="6"/>
    <col min="7179" max="7179" width="9.7109375" style="6" customWidth="1"/>
    <col min="7180" max="7424" width="9.140625" style="6"/>
    <col min="7425" max="7425" width="7" style="6" customWidth="1"/>
    <col min="7426" max="7428" width="8.42578125" style="6" customWidth="1"/>
    <col min="7429" max="7429" width="0.85546875" style="6" customWidth="1"/>
    <col min="7430" max="7430" width="8.42578125" style="6" customWidth="1"/>
    <col min="7431" max="7431" width="9.7109375" style="6" customWidth="1"/>
    <col min="7432" max="7432" width="9.5703125" style="6" customWidth="1"/>
    <col min="7433" max="7433" width="10.5703125" style="6" customWidth="1"/>
    <col min="7434" max="7434" width="9.140625" style="6"/>
    <col min="7435" max="7435" width="9.7109375" style="6" customWidth="1"/>
    <col min="7436" max="7680" width="9.140625" style="6"/>
    <col min="7681" max="7681" width="7" style="6" customWidth="1"/>
    <col min="7682" max="7684" width="8.42578125" style="6" customWidth="1"/>
    <col min="7685" max="7685" width="0.85546875" style="6" customWidth="1"/>
    <col min="7686" max="7686" width="8.42578125" style="6" customWidth="1"/>
    <col min="7687" max="7687" width="9.7109375" style="6" customWidth="1"/>
    <col min="7688" max="7688" width="9.5703125" style="6" customWidth="1"/>
    <col min="7689" max="7689" width="10.5703125" style="6" customWidth="1"/>
    <col min="7690" max="7690" width="9.140625" style="6"/>
    <col min="7691" max="7691" width="9.7109375" style="6" customWidth="1"/>
    <col min="7692" max="7936" width="9.140625" style="6"/>
    <col min="7937" max="7937" width="7" style="6" customWidth="1"/>
    <col min="7938" max="7940" width="8.42578125" style="6" customWidth="1"/>
    <col min="7941" max="7941" width="0.85546875" style="6" customWidth="1"/>
    <col min="7942" max="7942" width="8.42578125" style="6" customWidth="1"/>
    <col min="7943" max="7943" width="9.7109375" style="6" customWidth="1"/>
    <col min="7944" max="7944" width="9.5703125" style="6" customWidth="1"/>
    <col min="7945" max="7945" width="10.5703125" style="6" customWidth="1"/>
    <col min="7946" max="7946" width="9.140625" style="6"/>
    <col min="7947" max="7947" width="9.7109375" style="6" customWidth="1"/>
    <col min="7948" max="8192" width="9.140625" style="6"/>
    <col min="8193" max="8193" width="7" style="6" customWidth="1"/>
    <col min="8194" max="8196" width="8.42578125" style="6" customWidth="1"/>
    <col min="8197" max="8197" width="0.85546875" style="6" customWidth="1"/>
    <col min="8198" max="8198" width="8.42578125" style="6" customWidth="1"/>
    <col min="8199" max="8199" width="9.7109375" style="6" customWidth="1"/>
    <col min="8200" max="8200" width="9.5703125" style="6" customWidth="1"/>
    <col min="8201" max="8201" width="10.5703125" style="6" customWidth="1"/>
    <col min="8202" max="8202" width="9.140625" style="6"/>
    <col min="8203" max="8203" width="9.7109375" style="6" customWidth="1"/>
    <col min="8204" max="8448" width="9.140625" style="6"/>
    <col min="8449" max="8449" width="7" style="6" customWidth="1"/>
    <col min="8450" max="8452" width="8.42578125" style="6" customWidth="1"/>
    <col min="8453" max="8453" width="0.85546875" style="6" customWidth="1"/>
    <col min="8454" max="8454" width="8.42578125" style="6" customWidth="1"/>
    <col min="8455" max="8455" width="9.7109375" style="6" customWidth="1"/>
    <col min="8456" max="8456" width="9.5703125" style="6" customWidth="1"/>
    <col min="8457" max="8457" width="10.5703125" style="6" customWidth="1"/>
    <col min="8458" max="8458" width="9.140625" style="6"/>
    <col min="8459" max="8459" width="9.7109375" style="6" customWidth="1"/>
    <col min="8460" max="8704" width="9.140625" style="6"/>
    <col min="8705" max="8705" width="7" style="6" customWidth="1"/>
    <col min="8706" max="8708" width="8.42578125" style="6" customWidth="1"/>
    <col min="8709" max="8709" width="0.85546875" style="6" customWidth="1"/>
    <col min="8710" max="8710" width="8.42578125" style="6" customWidth="1"/>
    <col min="8711" max="8711" width="9.7109375" style="6" customWidth="1"/>
    <col min="8712" max="8712" width="9.5703125" style="6" customWidth="1"/>
    <col min="8713" max="8713" width="10.5703125" style="6" customWidth="1"/>
    <col min="8714" max="8714" width="9.140625" style="6"/>
    <col min="8715" max="8715" width="9.7109375" style="6" customWidth="1"/>
    <col min="8716" max="8960" width="9.140625" style="6"/>
    <col min="8961" max="8961" width="7" style="6" customWidth="1"/>
    <col min="8962" max="8964" width="8.42578125" style="6" customWidth="1"/>
    <col min="8965" max="8965" width="0.85546875" style="6" customWidth="1"/>
    <col min="8966" max="8966" width="8.42578125" style="6" customWidth="1"/>
    <col min="8967" max="8967" width="9.7109375" style="6" customWidth="1"/>
    <col min="8968" max="8968" width="9.5703125" style="6" customWidth="1"/>
    <col min="8969" max="8969" width="10.5703125" style="6" customWidth="1"/>
    <col min="8970" max="8970" width="9.140625" style="6"/>
    <col min="8971" max="8971" width="9.7109375" style="6" customWidth="1"/>
    <col min="8972" max="9216" width="9.140625" style="6"/>
    <col min="9217" max="9217" width="7" style="6" customWidth="1"/>
    <col min="9218" max="9220" width="8.42578125" style="6" customWidth="1"/>
    <col min="9221" max="9221" width="0.85546875" style="6" customWidth="1"/>
    <col min="9222" max="9222" width="8.42578125" style="6" customWidth="1"/>
    <col min="9223" max="9223" width="9.7109375" style="6" customWidth="1"/>
    <col min="9224" max="9224" width="9.5703125" style="6" customWidth="1"/>
    <col min="9225" max="9225" width="10.5703125" style="6" customWidth="1"/>
    <col min="9226" max="9226" width="9.140625" style="6"/>
    <col min="9227" max="9227" width="9.7109375" style="6" customWidth="1"/>
    <col min="9228" max="9472" width="9.140625" style="6"/>
    <col min="9473" max="9473" width="7" style="6" customWidth="1"/>
    <col min="9474" max="9476" width="8.42578125" style="6" customWidth="1"/>
    <col min="9477" max="9477" width="0.85546875" style="6" customWidth="1"/>
    <col min="9478" max="9478" width="8.42578125" style="6" customWidth="1"/>
    <col min="9479" max="9479" width="9.7109375" style="6" customWidth="1"/>
    <col min="9480" max="9480" width="9.5703125" style="6" customWidth="1"/>
    <col min="9481" max="9481" width="10.5703125" style="6" customWidth="1"/>
    <col min="9482" max="9482" width="9.140625" style="6"/>
    <col min="9483" max="9483" width="9.7109375" style="6" customWidth="1"/>
    <col min="9484" max="9728" width="9.140625" style="6"/>
    <col min="9729" max="9729" width="7" style="6" customWidth="1"/>
    <col min="9730" max="9732" width="8.42578125" style="6" customWidth="1"/>
    <col min="9733" max="9733" width="0.85546875" style="6" customWidth="1"/>
    <col min="9734" max="9734" width="8.42578125" style="6" customWidth="1"/>
    <col min="9735" max="9735" width="9.7109375" style="6" customWidth="1"/>
    <col min="9736" max="9736" width="9.5703125" style="6" customWidth="1"/>
    <col min="9737" max="9737" width="10.5703125" style="6" customWidth="1"/>
    <col min="9738" max="9738" width="9.140625" style="6"/>
    <col min="9739" max="9739" width="9.7109375" style="6" customWidth="1"/>
    <col min="9740" max="9984" width="9.140625" style="6"/>
    <col min="9985" max="9985" width="7" style="6" customWidth="1"/>
    <col min="9986" max="9988" width="8.42578125" style="6" customWidth="1"/>
    <col min="9989" max="9989" width="0.85546875" style="6" customWidth="1"/>
    <col min="9990" max="9990" width="8.42578125" style="6" customWidth="1"/>
    <col min="9991" max="9991" width="9.7109375" style="6" customWidth="1"/>
    <col min="9992" max="9992" width="9.5703125" style="6" customWidth="1"/>
    <col min="9993" max="9993" width="10.5703125" style="6" customWidth="1"/>
    <col min="9994" max="9994" width="9.140625" style="6"/>
    <col min="9995" max="9995" width="9.7109375" style="6" customWidth="1"/>
    <col min="9996" max="10240" width="9.140625" style="6"/>
    <col min="10241" max="10241" width="7" style="6" customWidth="1"/>
    <col min="10242" max="10244" width="8.42578125" style="6" customWidth="1"/>
    <col min="10245" max="10245" width="0.85546875" style="6" customWidth="1"/>
    <col min="10246" max="10246" width="8.42578125" style="6" customWidth="1"/>
    <col min="10247" max="10247" width="9.7109375" style="6" customWidth="1"/>
    <col min="10248" max="10248" width="9.5703125" style="6" customWidth="1"/>
    <col min="10249" max="10249" width="10.5703125" style="6" customWidth="1"/>
    <col min="10250" max="10250" width="9.140625" style="6"/>
    <col min="10251" max="10251" width="9.7109375" style="6" customWidth="1"/>
    <col min="10252" max="10496" width="9.140625" style="6"/>
    <col min="10497" max="10497" width="7" style="6" customWidth="1"/>
    <col min="10498" max="10500" width="8.42578125" style="6" customWidth="1"/>
    <col min="10501" max="10501" width="0.85546875" style="6" customWidth="1"/>
    <col min="10502" max="10502" width="8.42578125" style="6" customWidth="1"/>
    <col min="10503" max="10503" width="9.7109375" style="6" customWidth="1"/>
    <col min="10504" max="10504" width="9.5703125" style="6" customWidth="1"/>
    <col min="10505" max="10505" width="10.5703125" style="6" customWidth="1"/>
    <col min="10506" max="10506" width="9.140625" style="6"/>
    <col min="10507" max="10507" width="9.7109375" style="6" customWidth="1"/>
    <col min="10508" max="10752" width="9.140625" style="6"/>
    <col min="10753" max="10753" width="7" style="6" customWidth="1"/>
    <col min="10754" max="10756" width="8.42578125" style="6" customWidth="1"/>
    <col min="10757" max="10757" width="0.85546875" style="6" customWidth="1"/>
    <col min="10758" max="10758" width="8.42578125" style="6" customWidth="1"/>
    <col min="10759" max="10759" width="9.7109375" style="6" customWidth="1"/>
    <col min="10760" max="10760" width="9.5703125" style="6" customWidth="1"/>
    <col min="10761" max="10761" width="10.5703125" style="6" customWidth="1"/>
    <col min="10762" max="10762" width="9.140625" style="6"/>
    <col min="10763" max="10763" width="9.7109375" style="6" customWidth="1"/>
    <col min="10764" max="11008" width="9.140625" style="6"/>
    <col min="11009" max="11009" width="7" style="6" customWidth="1"/>
    <col min="11010" max="11012" width="8.42578125" style="6" customWidth="1"/>
    <col min="11013" max="11013" width="0.85546875" style="6" customWidth="1"/>
    <col min="11014" max="11014" width="8.42578125" style="6" customWidth="1"/>
    <col min="11015" max="11015" width="9.7109375" style="6" customWidth="1"/>
    <col min="11016" max="11016" width="9.5703125" style="6" customWidth="1"/>
    <col min="11017" max="11017" width="10.5703125" style="6" customWidth="1"/>
    <col min="11018" max="11018" width="9.140625" style="6"/>
    <col min="11019" max="11019" width="9.7109375" style="6" customWidth="1"/>
    <col min="11020" max="11264" width="9.140625" style="6"/>
    <col min="11265" max="11265" width="7" style="6" customWidth="1"/>
    <col min="11266" max="11268" width="8.42578125" style="6" customWidth="1"/>
    <col min="11269" max="11269" width="0.85546875" style="6" customWidth="1"/>
    <col min="11270" max="11270" width="8.42578125" style="6" customWidth="1"/>
    <col min="11271" max="11271" width="9.7109375" style="6" customWidth="1"/>
    <col min="11272" max="11272" width="9.5703125" style="6" customWidth="1"/>
    <col min="11273" max="11273" width="10.5703125" style="6" customWidth="1"/>
    <col min="11274" max="11274" width="9.140625" style="6"/>
    <col min="11275" max="11275" width="9.7109375" style="6" customWidth="1"/>
    <col min="11276" max="11520" width="9.140625" style="6"/>
    <col min="11521" max="11521" width="7" style="6" customWidth="1"/>
    <col min="11522" max="11524" width="8.42578125" style="6" customWidth="1"/>
    <col min="11525" max="11525" width="0.85546875" style="6" customWidth="1"/>
    <col min="11526" max="11526" width="8.42578125" style="6" customWidth="1"/>
    <col min="11527" max="11527" width="9.7109375" style="6" customWidth="1"/>
    <col min="11528" max="11528" width="9.5703125" style="6" customWidth="1"/>
    <col min="11529" max="11529" width="10.5703125" style="6" customWidth="1"/>
    <col min="11530" max="11530" width="9.140625" style="6"/>
    <col min="11531" max="11531" width="9.7109375" style="6" customWidth="1"/>
    <col min="11532" max="11776" width="9.140625" style="6"/>
    <col min="11777" max="11777" width="7" style="6" customWidth="1"/>
    <col min="11778" max="11780" width="8.42578125" style="6" customWidth="1"/>
    <col min="11781" max="11781" width="0.85546875" style="6" customWidth="1"/>
    <col min="11782" max="11782" width="8.42578125" style="6" customWidth="1"/>
    <col min="11783" max="11783" width="9.7109375" style="6" customWidth="1"/>
    <col min="11784" max="11784" width="9.5703125" style="6" customWidth="1"/>
    <col min="11785" max="11785" width="10.5703125" style="6" customWidth="1"/>
    <col min="11786" max="11786" width="9.140625" style="6"/>
    <col min="11787" max="11787" width="9.7109375" style="6" customWidth="1"/>
    <col min="11788" max="12032" width="9.140625" style="6"/>
    <col min="12033" max="12033" width="7" style="6" customWidth="1"/>
    <col min="12034" max="12036" width="8.42578125" style="6" customWidth="1"/>
    <col min="12037" max="12037" width="0.85546875" style="6" customWidth="1"/>
    <col min="12038" max="12038" width="8.42578125" style="6" customWidth="1"/>
    <col min="12039" max="12039" width="9.7109375" style="6" customWidth="1"/>
    <col min="12040" max="12040" width="9.5703125" style="6" customWidth="1"/>
    <col min="12041" max="12041" width="10.5703125" style="6" customWidth="1"/>
    <col min="12042" max="12042" width="9.140625" style="6"/>
    <col min="12043" max="12043" width="9.7109375" style="6" customWidth="1"/>
    <col min="12044" max="12288" width="9.140625" style="6"/>
    <col min="12289" max="12289" width="7" style="6" customWidth="1"/>
    <col min="12290" max="12292" width="8.42578125" style="6" customWidth="1"/>
    <col min="12293" max="12293" width="0.85546875" style="6" customWidth="1"/>
    <col min="12294" max="12294" width="8.42578125" style="6" customWidth="1"/>
    <col min="12295" max="12295" width="9.7109375" style="6" customWidth="1"/>
    <col min="12296" max="12296" width="9.5703125" style="6" customWidth="1"/>
    <col min="12297" max="12297" width="10.5703125" style="6" customWidth="1"/>
    <col min="12298" max="12298" width="9.140625" style="6"/>
    <col min="12299" max="12299" width="9.7109375" style="6" customWidth="1"/>
    <col min="12300" max="12544" width="9.140625" style="6"/>
    <col min="12545" max="12545" width="7" style="6" customWidth="1"/>
    <col min="12546" max="12548" width="8.42578125" style="6" customWidth="1"/>
    <col min="12549" max="12549" width="0.85546875" style="6" customWidth="1"/>
    <col min="12550" max="12550" width="8.42578125" style="6" customWidth="1"/>
    <col min="12551" max="12551" width="9.7109375" style="6" customWidth="1"/>
    <col min="12552" max="12552" width="9.5703125" style="6" customWidth="1"/>
    <col min="12553" max="12553" width="10.5703125" style="6" customWidth="1"/>
    <col min="12554" max="12554" width="9.140625" style="6"/>
    <col min="12555" max="12555" width="9.7109375" style="6" customWidth="1"/>
    <col min="12556" max="12800" width="9.140625" style="6"/>
    <col min="12801" max="12801" width="7" style="6" customWidth="1"/>
    <col min="12802" max="12804" width="8.42578125" style="6" customWidth="1"/>
    <col min="12805" max="12805" width="0.85546875" style="6" customWidth="1"/>
    <col min="12806" max="12806" width="8.42578125" style="6" customWidth="1"/>
    <col min="12807" max="12807" width="9.7109375" style="6" customWidth="1"/>
    <col min="12808" max="12808" width="9.5703125" style="6" customWidth="1"/>
    <col min="12809" max="12809" width="10.5703125" style="6" customWidth="1"/>
    <col min="12810" max="12810" width="9.140625" style="6"/>
    <col min="12811" max="12811" width="9.7109375" style="6" customWidth="1"/>
    <col min="12812" max="13056" width="9.140625" style="6"/>
    <col min="13057" max="13057" width="7" style="6" customWidth="1"/>
    <col min="13058" max="13060" width="8.42578125" style="6" customWidth="1"/>
    <col min="13061" max="13061" width="0.85546875" style="6" customWidth="1"/>
    <col min="13062" max="13062" width="8.42578125" style="6" customWidth="1"/>
    <col min="13063" max="13063" width="9.7109375" style="6" customWidth="1"/>
    <col min="13064" max="13064" width="9.5703125" style="6" customWidth="1"/>
    <col min="13065" max="13065" width="10.5703125" style="6" customWidth="1"/>
    <col min="13066" max="13066" width="9.140625" style="6"/>
    <col min="13067" max="13067" width="9.7109375" style="6" customWidth="1"/>
    <col min="13068" max="13312" width="9.140625" style="6"/>
    <col min="13313" max="13313" width="7" style="6" customWidth="1"/>
    <col min="13314" max="13316" width="8.42578125" style="6" customWidth="1"/>
    <col min="13317" max="13317" width="0.85546875" style="6" customWidth="1"/>
    <col min="13318" max="13318" width="8.42578125" style="6" customWidth="1"/>
    <col min="13319" max="13319" width="9.7109375" style="6" customWidth="1"/>
    <col min="13320" max="13320" width="9.5703125" style="6" customWidth="1"/>
    <col min="13321" max="13321" width="10.5703125" style="6" customWidth="1"/>
    <col min="13322" max="13322" width="9.140625" style="6"/>
    <col min="13323" max="13323" width="9.7109375" style="6" customWidth="1"/>
    <col min="13324" max="13568" width="9.140625" style="6"/>
    <col min="13569" max="13569" width="7" style="6" customWidth="1"/>
    <col min="13570" max="13572" width="8.42578125" style="6" customWidth="1"/>
    <col min="13573" max="13573" width="0.85546875" style="6" customWidth="1"/>
    <col min="13574" max="13574" width="8.42578125" style="6" customWidth="1"/>
    <col min="13575" max="13575" width="9.7109375" style="6" customWidth="1"/>
    <col min="13576" max="13576" width="9.5703125" style="6" customWidth="1"/>
    <col min="13577" max="13577" width="10.5703125" style="6" customWidth="1"/>
    <col min="13578" max="13578" width="9.140625" style="6"/>
    <col min="13579" max="13579" width="9.7109375" style="6" customWidth="1"/>
    <col min="13580" max="13824" width="9.140625" style="6"/>
    <col min="13825" max="13825" width="7" style="6" customWidth="1"/>
    <col min="13826" max="13828" width="8.42578125" style="6" customWidth="1"/>
    <col min="13829" max="13829" width="0.85546875" style="6" customWidth="1"/>
    <col min="13830" max="13830" width="8.42578125" style="6" customWidth="1"/>
    <col min="13831" max="13831" width="9.7109375" style="6" customWidth="1"/>
    <col min="13832" max="13832" width="9.5703125" style="6" customWidth="1"/>
    <col min="13833" max="13833" width="10.5703125" style="6" customWidth="1"/>
    <col min="13834" max="13834" width="9.140625" style="6"/>
    <col min="13835" max="13835" width="9.7109375" style="6" customWidth="1"/>
    <col min="13836" max="14080" width="9.140625" style="6"/>
    <col min="14081" max="14081" width="7" style="6" customWidth="1"/>
    <col min="14082" max="14084" width="8.42578125" style="6" customWidth="1"/>
    <col min="14085" max="14085" width="0.85546875" style="6" customWidth="1"/>
    <col min="14086" max="14086" width="8.42578125" style="6" customWidth="1"/>
    <col min="14087" max="14087" width="9.7109375" style="6" customWidth="1"/>
    <col min="14088" max="14088" width="9.5703125" style="6" customWidth="1"/>
    <col min="14089" max="14089" width="10.5703125" style="6" customWidth="1"/>
    <col min="14090" max="14090" width="9.140625" style="6"/>
    <col min="14091" max="14091" width="9.7109375" style="6" customWidth="1"/>
    <col min="14092" max="14336" width="9.140625" style="6"/>
    <col min="14337" max="14337" width="7" style="6" customWidth="1"/>
    <col min="14338" max="14340" width="8.42578125" style="6" customWidth="1"/>
    <col min="14341" max="14341" width="0.85546875" style="6" customWidth="1"/>
    <col min="14342" max="14342" width="8.42578125" style="6" customWidth="1"/>
    <col min="14343" max="14343" width="9.7109375" style="6" customWidth="1"/>
    <col min="14344" max="14344" width="9.5703125" style="6" customWidth="1"/>
    <col min="14345" max="14345" width="10.5703125" style="6" customWidth="1"/>
    <col min="14346" max="14346" width="9.140625" style="6"/>
    <col min="14347" max="14347" width="9.7109375" style="6" customWidth="1"/>
    <col min="14348" max="14592" width="9.140625" style="6"/>
    <col min="14593" max="14593" width="7" style="6" customWidth="1"/>
    <col min="14594" max="14596" width="8.42578125" style="6" customWidth="1"/>
    <col min="14597" max="14597" width="0.85546875" style="6" customWidth="1"/>
    <col min="14598" max="14598" width="8.42578125" style="6" customWidth="1"/>
    <col min="14599" max="14599" width="9.7109375" style="6" customWidth="1"/>
    <col min="14600" max="14600" width="9.5703125" style="6" customWidth="1"/>
    <col min="14601" max="14601" width="10.5703125" style="6" customWidth="1"/>
    <col min="14602" max="14602" width="9.140625" style="6"/>
    <col min="14603" max="14603" width="9.7109375" style="6" customWidth="1"/>
    <col min="14604" max="14848" width="9.140625" style="6"/>
    <col min="14849" max="14849" width="7" style="6" customWidth="1"/>
    <col min="14850" max="14852" width="8.42578125" style="6" customWidth="1"/>
    <col min="14853" max="14853" width="0.85546875" style="6" customWidth="1"/>
    <col min="14854" max="14854" width="8.42578125" style="6" customWidth="1"/>
    <col min="14855" max="14855" width="9.7109375" style="6" customWidth="1"/>
    <col min="14856" max="14856" width="9.5703125" style="6" customWidth="1"/>
    <col min="14857" max="14857" width="10.5703125" style="6" customWidth="1"/>
    <col min="14858" max="14858" width="9.140625" style="6"/>
    <col min="14859" max="14859" width="9.7109375" style="6" customWidth="1"/>
    <col min="14860" max="15104" width="9.140625" style="6"/>
    <col min="15105" max="15105" width="7" style="6" customWidth="1"/>
    <col min="15106" max="15108" width="8.42578125" style="6" customWidth="1"/>
    <col min="15109" max="15109" width="0.85546875" style="6" customWidth="1"/>
    <col min="15110" max="15110" width="8.42578125" style="6" customWidth="1"/>
    <col min="15111" max="15111" width="9.7109375" style="6" customWidth="1"/>
    <col min="15112" max="15112" width="9.5703125" style="6" customWidth="1"/>
    <col min="15113" max="15113" width="10.5703125" style="6" customWidth="1"/>
    <col min="15114" max="15114" width="9.140625" style="6"/>
    <col min="15115" max="15115" width="9.7109375" style="6" customWidth="1"/>
    <col min="15116" max="15360" width="9.140625" style="6"/>
    <col min="15361" max="15361" width="7" style="6" customWidth="1"/>
    <col min="15362" max="15364" width="8.42578125" style="6" customWidth="1"/>
    <col min="15365" max="15365" width="0.85546875" style="6" customWidth="1"/>
    <col min="15366" max="15366" width="8.42578125" style="6" customWidth="1"/>
    <col min="15367" max="15367" width="9.7109375" style="6" customWidth="1"/>
    <col min="15368" max="15368" width="9.5703125" style="6" customWidth="1"/>
    <col min="15369" max="15369" width="10.5703125" style="6" customWidth="1"/>
    <col min="15370" max="15370" width="9.140625" style="6"/>
    <col min="15371" max="15371" width="9.7109375" style="6" customWidth="1"/>
    <col min="15372" max="15616" width="9.140625" style="6"/>
    <col min="15617" max="15617" width="7" style="6" customWidth="1"/>
    <col min="15618" max="15620" width="8.42578125" style="6" customWidth="1"/>
    <col min="15621" max="15621" width="0.85546875" style="6" customWidth="1"/>
    <col min="15622" max="15622" width="8.42578125" style="6" customWidth="1"/>
    <col min="15623" max="15623" width="9.7109375" style="6" customWidth="1"/>
    <col min="15624" max="15624" width="9.5703125" style="6" customWidth="1"/>
    <col min="15625" max="15625" width="10.5703125" style="6" customWidth="1"/>
    <col min="15626" max="15626" width="9.140625" style="6"/>
    <col min="15627" max="15627" width="9.7109375" style="6" customWidth="1"/>
    <col min="15628" max="15872" width="9.140625" style="6"/>
    <col min="15873" max="15873" width="7" style="6" customWidth="1"/>
    <col min="15874" max="15876" width="8.42578125" style="6" customWidth="1"/>
    <col min="15877" max="15877" width="0.85546875" style="6" customWidth="1"/>
    <col min="15878" max="15878" width="8.42578125" style="6" customWidth="1"/>
    <col min="15879" max="15879" width="9.7109375" style="6" customWidth="1"/>
    <col min="15880" max="15880" width="9.5703125" style="6" customWidth="1"/>
    <col min="15881" max="15881" width="10.5703125" style="6" customWidth="1"/>
    <col min="15882" max="15882" width="9.140625" style="6"/>
    <col min="15883" max="15883" width="9.7109375" style="6" customWidth="1"/>
    <col min="15884" max="16128" width="9.140625" style="6"/>
    <col min="16129" max="16129" width="7" style="6" customWidth="1"/>
    <col min="16130" max="16132" width="8.42578125" style="6" customWidth="1"/>
    <col min="16133" max="16133" width="0.85546875" style="6" customWidth="1"/>
    <col min="16134" max="16134" width="8.42578125" style="6" customWidth="1"/>
    <col min="16135" max="16135" width="9.7109375" style="6" customWidth="1"/>
    <col min="16136" max="16136" width="9.5703125" style="6" customWidth="1"/>
    <col min="16137" max="16137" width="10.5703125" style="6" customWidth="1"/>
    <col min="16138" max="16138" width="9.140625" style="6"/>
    <col min="16139" max="16139" width="9.7109375" style="6" customWidth="1"/>
    <col min="16140" max="16384" width="9.140625" style="6"/>
  </cols>
  <sheetData>
    <row r="3" spans="1:15" x14ac:dyDescent="0.25">
      <c r="A3" s="7"/>
    </row>
    <row r="4" spans="1:15" s="8" customFormat="1" x14ac:dyDescent="0.25">
      <c r="A4" s="45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5" s="8" customFormat="1" x14ac:dyDescent="0.2">
      <c r="A5" s="3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5" s="10" customFormat="1" ht="9" x14ac:dyDescent="0.25">
      <c r="A6" s="44" t="s">
        <v>26</v>
      </c>
      <c r="B6" s="48" t="s">
        <v>31</v>
      </c>
      <c r="C6" s="48"/>
      <c r="D6" s="48"/>
      <c r="E6" s="48"/>
      <c r="F6" s="48"/>
      <c r="G6" s="48"/>
      <c r="H6" s="48"/>
      <c r="I6" s="48"/>
      <c r="J6" s="48"/>
      <c r="K6" s="49" t="s">
        <v>32</v>
      </c>
    </row>
    <row r="7" spans="1:15" s="10" customFormat="1" ht="9" x14ac:dyDescent="0.25">
      <c r="A7" s="44"/>
      <c r="B7" s="51" t="s">
        <v>33</v>
      </c>
      <c r="C7" s="51"/>
      <c r="D7" s="51"/>
      <c r="E7" s="11"/>
      <c r="F7" s="51" t="s">
        <v>34</v>
      </c>
      <c r="G7" s="51"/>
      <c r="H7" s="51"/>
      <c r="I7" s="51"/>
      <c r="J7" s="51"/>
      <c r="K7" s="49"/>
    </row>
    <row r="8" spans="1:15" s="10" customFormat="1" ht="9" x14ac:dyDescent="0.25">
      <c r="A8" s="44"/>
      <c r="E8" s="11"/>
      <c r="K8" s="49"/>
    </row>
    <row r="9" spans="1:15" s="10" customFormat="1" ht="27" x14ac:dyDescent="0.25">
      <c r="A9" s="47"/>
      <c r="B9" s="12" t="s">
        <v>27</v>
      </c>
      <c r="C9" s="12" t="s">
        <v>28</v>
      </c>
      <c r="D9" s="12" t="s">
        <v>29</v>
      </c>
      <c r="E9" s="13"/>
      <c r="F9" s="12" t="s">
        <v>35</v>
      </c>
      <c r="G9" s="12" t="s">
        <v>28</v>
      </c>
      <c r="H9" s="12" t="s">
        <v>36</v>
      </c>
      <c r="I9" s="12" t="s">
        <v>37</v>
      </c>
      <c r="J9" s="12" t="s">
        <v>38</v>
      </c>
      <c r="K9" s="50"/>
    </row>
    <row r="10" spans="1:15" s="10" customFormat="1" ht="9" x14ac:dyDescent="0.25">
      <c r="A10" s="14"/>
      <c r="B10" s="15"/>
      <c r="C10" s="15"/>
      <c r="D10" s="15"/>
      <c r="E10" s="16"/>
      <c r="F10" s="15"/>
      <c r="G10" s="15"/>
      <c r="H10" s="15"/>
      <c r="I10" s="15"/>
      <c r="J10" s="15"/>
      <c r="K10" s="15"/>
    </row>
    <row r="11" spans="1:15" s="10" customFormat="1" ht="9" x14ac:dyDescent="0.25">
      <c r="A11" s="14">
        <v>1861</v>
      </c>
      <c r="B11" s="17">
        <v>11288</v>
      </c>
      <c r="C11" s="17">
        <v>10894</v>
      </c>
      <c r="D11" s="17">
        <v>22182</v>
      </c>
      <c r="E11" s="17"/>
      <c r="F11" s="5">
        <v>13399</v>
      </c>
      <c r="G11" s="5">
        <v>12929</v>
      </c>
      <c r="H11" s="17">
        <v>26328</v>
      </c>
      <c r="I11" s="15" t="s">
        <v>39</v>
      </c>
      <c r="J11" s="18">
        <v>49.107414159829837</v>
      </c>
      <c r="K11" s="5">
        <v>21777</v>
      </c>
      <c r="O11" s="15"/>
    </row>
    <row r="12" spans="1:15" s="10" customFormat="1" ht="9" x14ac:dyDescent="0.25">
      <c r="A12" s="14">
        <v>1871</v>
      </c>
      <c r="B12" s="17">
        <v>13884</v>
      </c>
      <c r="C12" s="17">
        <v>13419</v>
      </c>
      <c r="D12" s="17">
        <v>27303</v>
      </c>
      <c r="E12" s="17"/>
      <c r="F12" s="5">
        <v>14316</v>
      </c>
      <c r="G12" s="5">
        <v>13835</v>
      </c>
      <c r="H12" s="17">
        <v>28151</v>
      </c>
      <c r="I12" s="4">
        <v>0.67174481507712436</v>
      </c>
      <c r="J12" s="18">
        <v>49.145678661504036</v>
      </c>
      <c r="K12" s="5">
        <v>26801</v>
      </c>
      <c r="O12" s="15"/>
    </row>
    <row r="13" spans="1:15" s="10" customFormat="1" ht="9" x14ac:dyDescent="0.25">
      <c r="A13" s="14">
        <v>1881</v>
      </c>
      <c r="B13" s="17">
        <v>14707</v>
      </c>
      <c r="C13" s="17">
        <v>14246</v>
      </c>
      <c r="D13" s="17">
        <v>28953</v>
      </c>
      <c r="E13" s="17"/>
      <c r="F13" s="5">
        <v>15134</v>
      </c>
      <c r="G13" s="5">
        <v>14657</v>
      </c>
      <c r="H13" s="17">
        <v>29791</v>
      </c>
      <c r="I13" s="4">
        <v>0.56784070338586901</v>
      </c>
      <c r="J13" s="18">
        <v>49.19942264442281</v>
      </c>
      <c r="K13" s="5">
        <v>28460</v>
      </c>
      <c r="O13" s="15"/>
    </row>
    <row r="14" spans="1:15" s="10" customFormat="1" ht="9" x14ac:dyDescent="0.25">
      <c r="A14" s="14" t="s">
        <v>40</v>
      </c>
      <c r="B14" s="17" t="s">
        <v>41</v>
      </c>
      <c r="C14" s="17" t="s">
        <v>41</v>
      </c>
      <c r="D14" s="17" t="s">
        <v>41</v>
      </c>
      <c r="E14" s="17"/>
      <c r="F14" s="17" t="s">
        <v>41</v>
      </c>
      <c r="G14" s="17" t="s">
        <v>41</v>
      </c>
      <c r="H14" s="17" t="s">
        <v>41</v>
      </c>
      <c r="I14" s="17" t="s">
        <v>41</v>
      </c>
      <c r="J14" s="17" t="s">
        <v>41</v>
      </c>
      <c r="K14" s="17" t="s">
        <v>41</v>
      </c>
      <c r="M14" s="17"/>
      <c r="O14" s="15"/>
    </row>
    <row r="15" spans="1:15" s="10" customFormat="1" ht="9" x14ac:dyDescent="0.25">
      <c r="A15" s="14">
        <v>1901</v>
      </c>
      <c r="B15" s="17">
        <v>16575</v>
      </c>
      <c r="C15" s="17">
        <v>16390</v>
      </c>
      <c r="D15" s="17">
        <v>32965</v>
      </c>
      <c r="E15" s="17"/>
      <c r="F15" s="5">
        <v>16990</v>
      </c>
      <c r="G15" s="5">
        <v>16788</v>
      </c>
      <c r="H15" s="17">
        <v>33778</v>
      </c>
      <c r="I15" s="4">
        <v>0.62999300309278805</v>
      </c>
      <c r="J15" s="18">
        <v>49.700988809284148</v>
      </c>
      <c r="K15" s="5">
        <v>32475</v>
      </c>
      <c r="O15" s="15"/>
    </row>
    <row r="16" spans="1:15" s="10" customFormat="1" ht="9" x14ac:dyDescent="0.25">
      <c r="A16" s="14">
        <v>1911</v>
      </c>
      <c r="B16" s="17">
        <v>18077</v>
      </c>
      <c r="C16" s="17">
        <v>17768</v>
      </c>
      <c r="D16" s="17">
        <v>35845</v>
      </c>
      <c r="E16" s="17"/>
      <c r="F16" s="5">
        <v>18608</v>
      </c>
      <c r="G16" s="5">
        <v>18313</v>
      </c>
      <c r="H16" s="17">
        <v>36921</v>
      </c>
      <c r="I16" s="4">
        <v>0.89367758360219263</v>
      </c>
      <c r="J16" s="18">
        <v>49.600498361366157</v>
      </c>
      <c r="K16" s="5">
        <v>34671.4</v>
      </c>
      <c r="O16" s="15"/>
    </row>
    <row r="17" spans="1:16" s="10" customFormat="1" ht="9" x14ac:dyDescent="0.25">
      <c r="A17" s="14">
        <v>1921</v>
      </c>
      <c r="B17" s="17">
        <v>19120</v>
      </c>
      <c r="C17" s="17">
        <v>19329</v>
      </c>
      <c r="D17" s="17">
        <v>38449</v>
      </c>
      <c r="E17" s="17"/>
      <c r="F17" s="5">
        <v>18814</v>
      </c>
      <c r="G17" s="5">
        <v>19042</v>
      </c>
      <c r="H17" s="17">
        <v>37856</v>
      </c>
      <c r="I17" s="4">
        <v>0.25040291510141088</v>
      </c>
      <c r="J17" s="18">
        <v>50.301141166525788</v>
      </c>
      <c r="K17" s="5">
        <v>37974</v>
      </c>
      <c r="O17" s="15"/>
    </row>
    <row r="18" spans="1:16" s="22" customFormat="1" ht="9" x14ac:dyDescent="0.25">
      <c r="A18" s="19">
        <v>1931</v>
      </c>
      <c r="B18" s="20">
        <v>20492</v>
      </c>
      <c r="C18" s="20">
        <v>21160</v>
      </c>
      <c r="D18" s="20">
        <v>41652</v>
      </c>
      <c r="E18" s="20"/>
      <c r="F18" s="5">
        <v>20181</v>
      </c>
      <c r="G18" s="5">
        <v>20862</v>
      </c>
      <c r="H18" s="17">
        <v>41043</v>
      </c>
      <c r="I18" s="21">
        <v>0.81158372778693533</v>
      </c>
      <c r="J18" s="18">
        <v>50.829617718003071</v>
      </c>
      <c r="K18" s="5">
        <v>41177</v>
      </c>
      <c r="L18" s="5"/>
      <c r="M18" s="10"/>
      <c r="O18" s="23"/>
    </row>
    <row r="19" spans="1:16" s="22" customFormat="1" ht="9" x14ac:dyDescent="0.25">
      <c r="A19" s="19">
        <v>1936</v>
      </c>
      <c r="B19" s="20">
        <v>21124</v>
      </c>
      <c r="C19" s="20">
        <v>21870</v>
      </c>
      <c r="D19" s="20">
        <v>42994</v>
      </c>
      <c r="E19" s="20"/>
      <c r="F19" s="5">
        <v>20826</v>
      </c>
      <c r="G19" s="5">
        <v>21573</v>
      </c>
      <c r="H19" s="17">
        <v>42399</v>
      </c>
      <c r="I19" s="21">
        <v>0.65220725775680943</v>
      </c>
      <c r="J19" s="18">
        <v>50.880917002759496</v>
      </c>
      <c r="K19" s="5">
        <v>42919</v>
      </c>
      <c r="L19" s="5"/>
      <c r="M19" s="10"/>
      <c r="O19" s="23"/>
    </row>
    <row r="20" spans="1:16" s="22" customFormat="1" ht="9" x14ac:dyDescent="0.25">
      <c r="A20" s="14" t="s">
        <v>40</v>
      </c>
      <c r="B20" s="17" t="s">
        <v>41</v>
      </c>
      <c r="C20" s="17" t="s">
        <v>41</v>
      </c>
      <c r="D20" s="17" t="s">
        <v>41</v>
      </c>
      <c r="E20" s="17"/>
      <c r="F20" s="17" t="s">
        <v>41</v>
      </c>
      <c r="G20" s="17" t="s">
        <v>41</v>
      </c>
      <c r="H20" s="17" t="s">
        <v>41</v>
      </c>
      <c r="I20" s="17" t="s">
        <v>41</v>
      </c>
      <c r="J20" s="17" t="s">
        <v>41</v>
      </c>
      <c r="K20" s="17" t="s">
        <v>41</v>
      </c>
      <c r="L20" s="5"/>
      <c r="M20" s="17"/>
      <c r="O20" s="23"/>
    </row>
    <row r="21" spans="1:16" s="22" customFormat="1" ht="9" x14ac:dyDescent="0.25">
      <c r="A21" s="19">
        <v>1951</v>
      </c>
      <c r="B21" s="20">
        <v>23259</v>
      </c>
      <c r="C21" s="20">
        <v>24257</v>
      </c>
      <c r="D21" s="20">
        <v>47516</v>
      </c>
      <c r="E21" s="20"/>
      <c r="F21" s="5">
        <v>23259</v>
      </c>
      <c r="G21" s="5">
        <v>24257</v>
      </c>
      <c r="H21" s="17">
        <v>47516</v>
      </c>
      <c r="I21" s="21">
        <v>0.76250382930256322</v>
      </c>
      <c r="J21" s="18">
        <v>51.050172573448947</v>
      </c>
      <c r="K21" s="5">
        <v>47159</v>
      </c>
      <c r="L21" s="5"/>
      <c r="M21" s="24"/>
      <c r="N21" s="24"/>
      <c r="O21" s="25"/>
      <c r="P21" s="5"/>
    </row>
    <row r="22" spans="1:16" s="22" customFormat="1" ht="9" x14ac:dyDescent="0.25">
      <c r="A22" s="19">
        <v>1961</v>
      </c>
      <c r="B22" s="20">
        <v>24784</v>
      </c>
      <c r="C22" s="20">
        <v>25840</v>
      </c>
      <c r="D22" s="20">
        <v>50624</v>
      </c>
      <c r="E22" s="20"/>
      <c r="F22" s="5">
        <v>24784</v>
      </c>
      <c r="G22" s="5">
        <v>25840</v>
      </c>
      <c r="H22" s="17">
        <v>50624</v>
      </c>
      <c r="I22" s="21">
        <v>0.63560420196759893</v>
      </c>
      <c r="J22" s="18">
        <v>51.042983565107455</v>
      </c>
      <c r="K22" s="5">
        <v>49904</v>
      </c>
      <c r="L22" s="5"/>
      <c r="M22" s="24"/>
      <c r="N22" s="24"/>
      <c r="O22" s="25"/>
      <c r="P22" s="5"/>
    </row>
    <row r="23" spans="1:16" s="22" customFormat="1" ht="9" x14ac:dyDescent="0.25">
      <c r="A23" s="19">
        <v>1971</v>
      </c>
      <c r="B23" s="20">
        <v>26476</v>
      </c>
      <c r="C23" s="20">
        <v>27661</v>
      </c>
      <c r="D23" s="20">
        <v>54137</v>
      </c>
      <c r="E23" s="20"/>
      <c r="F23" s="5">
        <v>26476</v>
      </c>
      <c r="G23" s="5">
        <v>27661</v>
      </c>
      <c r="H23" s="17">
        <v>54137</v>
      </c>
      <c r="I23" s="21">
        <v>0.67317670282436293</v>
      </c>
      <c r="J23" s="18">
        <v>51.094445573267819</v>
      </c>
      <c r="K23" s="5">
        <v>53745</v>
      </c>
      <c r="L23" s="5"/>
      <c r="M23" s="24"/>
      <c r="N23" s="24"/>
      <c r="O23" s="25"/>
      <c r="P23" s="5"/>
    </row>
    <row r="24" spans="1:16" s="22" customFormat="1" ht="9" x14ac:dyDescent="0.25">
      <c r="A24" s="19">
        <v>1981</v>
      </c>
      <c r="B24" s="20">
        <v>27506</v>
      </c>
      <c r="C24" s="20">
        <v>29051</v>
      </c>
      <c r="D24" s="20">
        <v>56557</v>
      </c>
      <c r="E24" s="20"/>
      <c r="F24" s="5">
        <v>27506</v>
      </c>
      <c r="G24" s="5">
        <v>29051</v>
      </c>
      <c r="H24" s="17">
        <v>56557</v>
      </c>
      <c r="I24" s="21">
        <v>0.43826868438419098</v>
      </c>
      <c r="J24" s="18">
        <v>51.365878671075194</v>
      </c>
      <c r="K24" s="5">
        <v>56336</v>
      </c>
      <c r="L24" s="5"/>
      <c r="M24" s="24"/>
      <c r="N24" s="24"/>
      <c r="O24" s="25"/>
      <c r="P24" s="5"/>
    </row>
    <row r="25" spans="1:16" s="22" customFormat="1" ht="9" x14ac:dyDescent="0.25">
      <c r="A25" s="19">
        <v>1991</v>
      </c>
      <c r="B25" s="20">
        <v>27557.963</v>
      </c>
      <c r="C25" s="20">
        <v>29220.067999999999</v>
      </c>
      <c r="D25" s="17">
        <v>56778.031000000003</v>
      </c>
      <c r="E25" s="17"/>
      <c r="F25" s="20">
        <v>27557.963</v>
      </c>
      <c r="G25" s="20">
        <v>29220.067999999999</v>
      </c>
      <c r="H25" s="17">
        <v>56778.031000000003</v>
      </c>
      <c r="I25" s="21">
        <v>3.9012543683369927E-2</v>
      </c>
      <c r="J25" s="18">
        <v>51.463686720661372</v>
      </c>
      <c r="K25" s="5">
        <v>56764.853999999999</v>
      </c>
      <c r="M25" s="24"/>
      <c r="N25" s="24"/>
      <c r="O25" s="25"/>
      <c r="P25" s="5"/>
    </row>
    <row r="26" spans="1:16" s="22" customFormat="1" ht="9" x14ac:dyDescent="0.25">
      <c r="A26" s="19">
        <v>2001</v>
      </c>
      <c r="B26" s="20">
        <v>27586.982</v>
      </c>
      <c r="C26" s="20">
        <v>29408.761999999999</v>
      </c>
      <c r="D26" s="20">
        <v>56995.743999999999</v>
      </c>
      <c r="E26" s="20"/>
      <c r="F26" s="20">
        <v>27586.982</v>
      </c>
      <c r="G26" s="20">
        <v>29408.761999999999</v>
      </c>
      <c r="H26" s="20">
        <v>56995.743999999999</v>
      </c>
      <c r="I26" s="21">
        <v>3.8323513517002361E-2</v>
      </c>
      <c r="J26" s="18">
        <v>51.598171961752094</v>
      </c>
      <c r="K26" s="5">
        <v>57110.144</v>
      </c>
      <c r="M26" s="24"/>
      <c r="N26" s="24"/>
      <c r="O26" s="25"/>
      <c r="P26" s="5"/>
    </row>
    <row r="27" spans="1:16" s="22" customFormat="1" ht="9" x14ac:dyDescent="0.25">
      <c r="A27" s="19">
        <v>2011</v>
      </c>
      <c r="B27" s="20">
        <v>28745.507000000001</v>
      </c>
      <c r="C27" s="20">
        <v>30688.237000000001</v>
      </c>
      <c r="D27" s="20">
        <v>59433.743999999999</v>
      </c>
      <c r="F27" s="20">
        <v>28745.507000000001</v>
      </c>
      <c r="G27" s="20">
        <v>30688.237000000001</v>
      </c>
      <c r="H27" s="20">
        <v>59433.743999999999</v>
      </c>
      <c r="I27" s="21">
        <v>0.4197339005577172</v>
      </c>
      <c r="J27" s="18">
        <v>51.634366160745316</v>
      </c>
      <c r="K27" s="17">
        <v>60458</v>
      </c>
      <c r="M27" s="24"/>
      <c r="N27" s="24"/>
      <c r="O27" s="25"/>
      <c r="P27" s="5"/>
    </row>
    <row r="28" spans="1:16" s="22" customFormat="1" ht="9" x14ac:dyDescent="0.25">
      <c r="A28" s="19" t="s">
        <v>42</v>
      </c>
      <c r="B28" s="20">
        <v>29501.59</v>
      </c>
      <c r="C28" s="20">
        <v>31294.022000000001</v>
      </c>
      <c r="D28" s="20">
        <v>60795.612000000001</v>
      </c>
      <c r="F28" s="20">
        <v>29501.59</v>
      </c>
      <c r="G28" s="20">
        <v>31294.022000000001</v>
      </c>
      <c r="H28" s="20">
        <v>60795.612000000001</v>
      </c>
      <c r="I28" s="21">
        <v>2.074922264450052E-2</v>
      </c>
      <c r="J28" s="18">
        <v>51.474145864342965</v>
      </c>
      <c r="K28" s="15" t="s">
        <v>43</v>
      </c>
      <c r="M28" s="18"/>
      <c r="O28" s="23"/>
    </row>
    <row r="29" spans="1:16" s="22" customFormat="1" ht="9" x14ac:dyDescent="0.25">
      <c r="A29" s="26"/>
      <c r="B29" s="27"/>
      <c r="C29" s="27"/>
      <c r="D29" s="27"/>
      <c r="E29" s="28"/>
      <c r="F29" s="27"/>
      <c r="G29" s="27"/>
      <c r="H29" s="27"/>
      <c r="I29" s="29"/>
      <c r="J29" s="30"/>
      <c r="K29" s="31"/>
      <c r="O29" s="23"/>
    </row>
    <row r="30" spans="1:16" s="22" customFormat="1" ht="9" x14ac:dyDescent="0.25">
      <c r="A30" s="19"/>
      <c r="B30" s="20"/>
      <c r="C30" s="20"/>
      <c r="D30" s="20"/>
      <c r="F30" s="20"/>
      <c r="G30" s="20"/>
      <c r="H30" s="20"/>
      <c r="I30" s="21"/>
      <c r="J30" s="18"/>
      <c r="K30" s="15"/>
      <c r="O30" s="23"/>
    </row>
    <row r="31" spans="1:16" s="22" customFormat="1" ht="9" x14ac:dyDescent="0.25">
      <c r="A31" s="42" t="s">
        <v>44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6" s="22" customFormat="1" ht="9" x14ac:dyDescent="0.25">
      <c r="A32" s="43" t="s">
        <v>45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4" s="22" customFormat="1" ht="9" x14ac:dyDescent="0.25">
      <c r="A33" s="42" t="s">
        <v>46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4" s="22" customFormat="1" ht="9" x14ac:dyDescent="0.25">
      <c r="A34" s="44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4" s="22" customFormat="1" ht="9" x14ac:dyDescent="0.25">
      <c r="A35" s="22" t="s">
        <v>48</v>
      </c>
    </row>
    <row r="36" spans="1:14" s="33" customFormat="1" x14ac:dyDescent="0.25">
      <c r="A36" s="23"/>
      <c r="B36" s="23"/>
      <c r="C36" s="23"/>
      <c r="D36" s="23"/>
      <c r="E36" s="23"/>
      <c r="F36" s="23"/>
      <c r="G36" s="23"/>
      <c r="H36" s="23"/>
      <c r="I36" s="32"/>
      <c r="J36" s="23"/>
      <c r="K36" s="23"/>
      <c r="N36" s="34"/>
    </row>
    <row r="37" spans="1:14" x14ac:dyDescent="0.25">
      <c r="E37" s="17"/>
      <c r="I37" s="32"/>
    </row>
    <row r="38" spans="1:14" x14ac:dyDescent="0.25">
      <c r="E38" s="20"/>
      <c r="I38" s="32"/>
    </row>
    <row r="39" spans="1:14" x14ac:dyDescent="0.25">
      <c r="I39" s="32"/>
    </row>
    <row r="40" spans="1:14" x14ac:dyDescent="0.25">
      <c r="I40" s="32"/>
    </row>
    <row r="41" spans="1:14" x14ac:dyDescent="0.25">
      <c r="I41" s="32"/>
      <c r="J41" s="32"/>
    </row>
    <row r="42" spans="1:14" x14ac:dyDescent="0.25">
      <c r="I42" s="32"/>
      <c r="J42" s="32"/>
    </row>
    <row r="43" spans="1:14" x14ac:dyDescent="0.25">
      <c r="I43" s="32"/>
    </row>
    <row r="44" spans="1:14" x14ac:dyDescent="0.25">
      <c r="I44" s="32"/>
      <c r="J44" s="32"/>
    </row>
    <row r="45" spans="1:14" x14ac:dyDescent="0.25">
      <c r="I45" s="32"/>
    </row>
    <row r="46" spans="1:14" x14ac:dyDescent="0.25">
      <c r="I46" s="32"/>
    </row>
    <row r="47" spans="1:14" x14ac:dyDescent="0.25">
      <c r="I47" s="32"/>
    </row>
    <row r="48" spans="1:14" x14ac:dyDescent="0.25">
      <c r="I48" s="32"/>
    </row>
    <row r="49" spans="9:9" x14ac:dyDescent="0.25">
      <c r="I49" s="32"/>
    </row>
  </sheetData>
  <mergeCells count="10">
    <mergeCell ref="A31:K31"/>
    <mergeCell ref="A32:K32"/>
    <mergeCell ref="A33:K33"/>
    <mergeCell ref="A34:K34"/>
    <mergeCell ref="A4:K4"/>
    <mergeCell ref="A6:A9"/>
    <mergeCell ref="B6:J6"/>
    <mergeCell ref="K6:K9"/>
    <mergeCell ref="B7:D7"/>
    <mergeCell ref="F7:J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7741-A9EA-497B-A0F6-3EEB6C97D7EF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es1</vt:lpstr>
      <vt:lpstr>es2</vt:lpstr>
      <vt:lpstr>Foglio3</vt:lpstr>
      <vt:lpstr>Foglio2</vt:lpstr>
      <vt:lpstr>'es1'!_Toc526359629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2019-05-13T06:57:43Z</dcterms:created>
  <dcterms:modified xsi:type="dcterms:W3CDTF">2020-05-01T09:37:28Z</dcterms:modified>
</cp:coreProperties>
</file>