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:\Alessandra\Documents\didattica\Demografia\Esercitazioni\"/>
    </mc:Choice>
  </mc:AlternateContent>
  <xr:revisionPtr revIDLastSave="0" documentId="13_ncr:1_{EC895515-2772-4441-9F65-EDAB383B9874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Testo" sheetId="1" r:id="rId1"/>
    <sheet name="Soluzion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8" i="3" l="1"/>
  <c r="D48" i="3"/>
  <c r="D38" i="3"/>
  <c r="D28" i="3"/>
  <c r="D24" i="3"/>
  <c r="D23" i="3"/>
  <c r="C88" i="3"/>
  <c r="C48" i="3"/>
  <c r="C38" i="3"/>
  <c r="C28" i="3"/>
  <c r="C24" i="3"/>
  <c r="C23" i="3"/>
  <c r="G11" i="3" l="1"/>
  <c r="G10" i="3"/>
  <c r="G9" i="3"/>
  <c r="G8" i="3"/>
  <c r="G7" i="3"/>
  <c r="N12" i="3" l="1"/>
  <c r="M12" i="3"/>
  <c r="N11" i="3"/>
  <c r="M11" i="3"/>
  <c r="N10" i="3"/>
  <c r="M10" i="3"/>
  <c r="N9" i="3"/>
  <c r="G19" i="3" s="1"/>
  <c r="M9" i="3"/>
  <c r="F19" i="3" s="1"/>
  <c r="N8" i="3"/>
  <c r="M8" i="3"/>
  <c r="N7" i="3"/>
  <c r="D12" i="3"/>
  <c r="D11" i="3"/>
  <c r="D10" i="3"/>
  <c r="D9" i="3"/>
  <c r="D8" i="3"/>
  <c r="D7" i="3"/>
  <c r="O11" i="3" s="1"/>
  <c r="B26" i="3"/>
  <c r="M7" i="3"/>
  <c r="B103" i="3"/>
  <c r="B68" i="3"/>
  <c r="B43" i="3"/>
  <c r="B33" i="3"/>
  <c r="O7" i="3" l="1"/>
  <c r="O10" i="3"/>
  <c r="O8" i="3"/>
  <c r="O9" i="3"/>
  <c r="H19" i="3" s="1"/>
  <c r="O12" i="3"/>
  <c r="B23" i="3"/>
  <c r="H17" i="3" l="1"/>
  <c r="C13" i="3"/>
  <c r="B13" i="3"/>
  <c r="I12" i="3"/>
  <c r="H12" i="3"/>
  <c r="R12" i="3" s="1"/>
  <c r="E12" i="3"/>
  <c r="I11" i="3"/>
  <c r="H11" i="3"/>
  <c r="E11" i="3"/>
  <c r="I10" i="3"/>
  <c r="H10" i="3"/>
  <c r="R10" i="3" s="1"/>
  <c r="E10" i="3"/>
  <c r="I9" i="3"/>
  <c r="H9" i="3"/>
  <c r="E9" i="3"/>
  <c r="I8" i="3"/>
  <c r="H8" i="3"/>
  <c r="E8" i="3"/>
  <c r="I7" i="3"/>
  <c r="H7" i="3"/>
  <c r="E7" i="3"/>
  <c r="F17" i="3" l="1"/>
  <c r="G17" i="3"/>
  <c r="Q11" i="3"/>
  <c r="R11" i="3"/>
  <c r="R9" i="3"/>
  <c r="Q8" i="3"/>
  <c r="R8" i="3"/>
  <c r="Q7" i="3"/>
  <c r="R7" i="3"/>
  <c r="R18" i="3" s="1"/>
  <c r="J10" i="3"/>
  <c r="L10" i="3"/>
  <c r="K10" i="3"/>
  <c r="J8" i="3"/>
  <c r="L8" i="3"/>
  <c r="K8" i="3"/>
  <c r="J11" i="3"/>
  <c r="L11" i="3"/>
  <c r="K11" i="3"/>
  <c r="K9" i="3"/>
  <c r="L9" i="3"/>
  <c r="J9" i="3"/>
  <c r="J12" i="3"/>
  <c r="L12" i="3"/>
  <c r="K12" i="3"/>
  <c r="Q12" i="3"/>
  <c r="P12" i="3"/>
  <c r="L7" i="3"/>
  <c r="K7" i="3"/>
  <c r="D13" i="3"/>
  <c r="P7" i="3"/>
  <c r="P9" i="3"/>
  <c r="P8" i="3"/>
  <c r="P11" i="3"/>
  <c r="J7" i="3"/>
  <c r="Q9" i="3"/>
  <c r="E13" i="3"/>
  <c r="P10" i="3"/>
  <c r="Q10" i="3"/>
  <c r="T7" i="3" l="1"/>
  <c r="T8" i="3"/>
  <c r="T12" i="3"/>
  <c r="S9" i="3"/>
  <c r="C29" i="3" s="1"/>
  <c r="C30" i="3" s="1"/>
  <c r="C31" i="3" s="1"/>
  <c r="C32" i="3" s="1"/>
  <c r="C33" i="3" s="1"/>
  <c r="C34" i="3" s="1"/>
  <c r="C35" i="3" s="1"/>
  <c r="C36" i="3" s="1"/>
  <c r="C37" i="3" s="1"/>
  <c r="S11" i="3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S12" i="3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S7" i="3"/>
  <c r="T9" i="3"/>
  <c r="D29" i="3" s="1"/>
  <c r="D30" i="3" s="1"/>
  <c r="D31" i="3" s="1"/>
  <c r="D32" i="3" s="1"/>
  <c r="D33" i="3" s="1"/>
  <c r="D34" i="3" s="1"/>
  <c r="D35" i="3" s="1"/>
  <c r="D36" i="3" s="1"/>
  <c r="D37" i="3" s="1"/>
  <c r="T10" i="3"/>
  <c r="D39" i="3" s="1"/>
  <c r="D40" i="3" s="1"/>
  <c r="D41" i="3" s="1"/>
  <c r="D42" i="3" s="1"/>
  <c r="D43" i="3" s="1"/>
  <c r="D44" i="3" s="1"/>
  <c r="D45" i="3" s="1"/>
  <c r="D46" i="3" s="1"/>
  <c r="D47" i="3" s="1"/>
  <c r="S8" i="3"/>
  <c r="C25" i="3" s="1"/>
  <c r="C26" i="3" s="1"/>
  <c r="C27" i="3" s="1"/>
  <c r="S10" i="3"/>
  <c r="C39" i="3" s="1"/>
  <c r="C40" i="3" s="1"/>
  <c r="C41" i="3" s="1"/>
  <c r="C42" i="3" s="1"/>
  <c r="C43" i="3" s="1"/>
  <c r="C44" i="3" s="1"/>
  <c r="C45" i="3" s="1"/>
  <c r="C46" i="3" s="1"/>
  <c r="C47" i="3" s="1"/>
  <c r="T11" i="3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Q18" i="3"/>
  <c r="P18" i="3"/>
  <c r="J13" i="3"/>
  <c r="F16" i="3" s="1"/>
  <c r="K13" i="3"/>
  <c r="G16" i="3" s="1"/>
  <c r="L13" i="3"/>
  <c r="H16" i="3" s="1"/>
  <c r="D89" i="3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s="1"/>
  <c r="D25" i="3"/>
  <c r="D26" i="3" s="1"/>
  <c r="D27" i="3" s="1"/>
  <c r="B13" i="1"/>
  <c r="C13" i="1"/>
</calcChain>
</file>

<file path=xl/sharedStrings.xml><?xml version="1.0" encoding="utf-8"?>
<sst xmlns="http://schemas.openxmlformats.org/spreadsheetml/2006/main" count="70" uniqueCount="49">
  <si>
    <t>Età</t>
  </si>
  <si>
    <t>(anni compiuti)</t>
  </si>
  <si>
    <t>0</t>
  </si>
  <si>
    <t>1-4</t>
  </si>
  <si>
    <t>5-14</t>
  </si>
  <si>
    <t>15-24</t>
  </si>
  <si>
    <t>25-64</t>
  </si>
  <si>
    <t>65 e più</t>
  </si>
  <si>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P</t>
    </r>
    <r>
      <rPr>
        <vertAlign val="superscript"/>
        <sz val="11"/>
        <color theme="1"/>
        <rFont val="Calibri Light"/>
        <family val="2"/>
        <scheme val="major"/>
      </rPr>
      <t>F</t>
    </r>
  </si>
  <si>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P</t>
    </r>
    <r>
      <rPr>
        <vertAlign val="superscript"/>
        <sz val="11"/>
        <color theme="1"/>
        <rFont val="Calibri"/>
        <family val="2"/>
        <scheme val="minor"/>
      </rPr>
      <t>M</t>
    </r>
  </si>
  <si>
    <t>es. 13/3/2017</t>
  </si>
  <si>
    <t>SIA DATA LA SEGUENTE DISTRIBUZIONE DI FREQUENZE DI UNA POPOLAZIONE PER GENERE ED Età ALL'1.1.t</t>
  </si>
  <si>
    <t>TOTALE</t>
  </si>
  <si>
    <t>a) calcolare Rapporto di mascolinità totale e per età</t>
  </si>
  <si>
    <t>c) calcolare età mediana Maschi, Femmine, Totale</t>
  </si>
  <si>
    <t>d) calcolare età modale</t>
  </si>
  <si>
    <t>f) costruire la Piramide delle età</t>
  </si>
  <si>
    <t>a</t>
  </si>
  <si>
    <t>Rapporto M/F*100</t>
  </si>
  <si>
    <t>valore inf.x</t>
  </si>
  <si>
    <t>valore sup. x</t>
  </si>
  <si>
    <t>b) calcolare età media Maschi, Femmine, Totale</t>
  </si>
  <si>
    <t>M</t>
  </si>
  <si>
    <t>F</t>
  </si>
  <si>
    <t>Totale</t>
  </si>
  <si>
    <t>F cum. M</t>
  </si>
  <si>
    <t>F cum. F</t>
  </si>
  <si>
    <t>PopM/a</t>
  </si>
  <si>
    <t>PopF/a</t>
  </si>
  <si>
    <t xml:space="preserve"> densità di frequenze</t>
  </si>
  <si>
    <r>
      <rPr>
        <vertAlign val="subscript"/>
        <sz val="14"/>
        <color theme="1"/>
        <rFont val="Calibri"/>
        <family val="2"/>
        <scheme val="minor"/>
      </rPr>
      <t>x</t>
    </r>
    <r>
      <rPr>
        <sz val="14"/>
        <color theme="1"/>
        <rFont val="Calibri"/>
        <family val="2"/>
        <scheme val="minor"/>
      </rPr>
      <t>P</t>
    </r>
    <r>
      <rPr>
        <vertAlign val="superscript"/>
        <sz val="14"/>
        <color theme="1"/>
        <rFont val="Calibri"/>
        <family val="2"/>
        <scheme val="minor"/>
      </rPr>
      <t>M</t>
    </r>
  </si>
  <si>
    <r>
      <rPr>
        <vertAlign val="subscript"/>
        <sz val="14"/>
        <color theme="1"/>
        <rFont val="Calibri"/>
        <family val="2"/>
        <scheme val="minor"/>
      </rPr>
      <t>x</t>
    </r>
    <r>
      <rPr>
        <sz val="14"/>
        <color theme="1"/>
        <rFont val="Calibri"/>
        <family val="2"/>
        <scheme val="minor"/>
      </rPr>
      <t>P</t>
    </r>
    <r>
      <rPr>
        <vertAlign val="superscript"/>
        <sz val="14"/>
        <color theme="1"/>
        <rFont val="Calibri Light"/>
        <family val="2"/>
        <scheme val="major"/>
      </rPr>
      <t>F</t>
    </r>
  </si>
  <si>
    <r>
      <t>x</t>
    </r>
    <r>
      <rPr>
        <vertAlign val="superscript"/>
        <sz val="14"/>
        <color theme="1"/>
        <rFont val="Calibri"/>
        <family val="2"/>
        <scheme val="minor"/>
      </rPr>
      <t>c</t>
    </r>
  </si>
  <si>
    <r>
      <t>x</t>
    </r>
    <r>
      <rPr>
        <vertAlign val="superscript"/>
        <sz val="14"/>
        <color theme="1"/>
        <rFont val="Calibri"/>
        <family val="2"/>
        <scheme val="minor"/>
      </rPr>
      <t xml:space="preserve">c </t>
    </r>
    <r>
      <rPr>
        <sz val="14"/>
        <color theme="1"/>
        <rFont val="Calibri"/>
        <family val="2"/>
        <scheme val="minor"/>
      </rPr>
      <t>*</t>
    </r>
    <r>
      <rPr>
        <vertAlign val="superscript"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xP</t>
    </r>
  </si>
  <si>
    <r>
      <rPr>
        <vertAlign val="subscript"/>
        <sz val="14"/>
        <color theme="1"/>
        <rFont val="Calibri"/>
        <family val="2"/>
        <scheme val="minor"/>
      </rPr>
      <t>x</t>
    </r>
    <r>
      <rPr>
        <sz val="14"/>
        <color theme="1"/>
        <rFont val="Calibri"/>
        <family val="2"/>
        <scheme val="minor"/>
      </rPr>
      <t>P</t>
    </r>
    <r>
      <rPr>
        <vertAlign val="superscript"/>
        <sz val="14"/>
        <color theme="1"/>
        <rFont val="Calibri Light"/>
        <family val="2"/>
        <scheme val="major"/>
      </rPr>
      <t>M</t>
    </r>
    <r>
      <rPr>
        <sz val="14"/>
        <color theme="1"/>
        <rFont val="Calibri Light"/>
        <family val="2"/>
        <scheme val="major"/>
      </rPr>
      <t>/(P*a)</t>
    </r>
  </si>
  <si>
    <r>
      <rPr>
        <vertAlign val="subscript"/>
        <sz val="14"/>
        <color theme="1"/>
        <rFont val="Calibri"/>
        <family val="2"/>
        <scheme val="minor"/>
      </rPr>
      <t>x</t>
    </r>
    <r>
      <rPr>
        <sz val="14"/>
        <color theme="1"/>
        <rFont val="Calibri"/>
        <family val="2"/>
        <scheme val="minor"/>
      </rPr>
      <t>P</t>
    </r>
    <r>
      <rPr>
        <vertAlign val="superscript"/>
        <sz val="14"/>
        <color theme="1"/>
        <rFont val="Calibri Light"/>
        <family val="2"/>
        <scheme val="major"/>
      </rPr>
      <t>F</t>
    </r>
    <r>
      <rPr>
        <sz val="14"/>
        <color theme="1"/>
        <rFont val="Calibri Light"/>
        <family val="2"/>
        <scheme val="major"/>
      </rPr>
      <t>/(P*a)</t>
    </r>
  </si>
  <si>
    <t>F cum. Tot</t>
  </si>
  <si>
    <r>
      <t>x</t>
    </r>
    <r>
      <rPr>
        <vertAlign val="superscript"/>
        <sz val="14"/>
        <color theme="1"/>
        <rFont val="Calibri"/>
        <family val="2"/>
        <scheme val="minor"/>
      </rPr>
      <t xml:space="preserve">c </t>
    </r>
    <r>
      <rPr>
        <sz val="14"/>
        <color theme="1"/>
        <rFont val="Calibri"/>
        <family val="2"/>
        <scheme val="minor"/>
      </rPr>
      <t>*</t>
    </r>
    <r>
      <rPr>
        <vertAlign val="superscript"/>
        <sz val="14"/>
        <color theme="1"/>
        <rFont val="Calibri"/>
        <family val="2"/>
        <scheme val="minor"/>
      </rPr>
      <t xml:space="preserve"> </t>
    </r>
    <r>
      <rPr>
        <vertAlign val="subscript"/>
        <sz val="14"/>
        <color theme="1"/>
        <rFont val="Calibri"/>
        <family val="2"/>
        <scheme val="minor"/>
      </rPr>
      <t>x</t>
    </r>
    <r>
      <rPr>
        <sz val="14"/>
        <color theme="1"/>
        <rFont val="Calibri"/>
        <family val="2"/>
        <scheme val="minor"/>
      </rPr>
      <t>P</t>
    </r>
    <r>
      <rPr>
        <vertAlign val="superscript"/>
        <sz val="14"/>
        <color theme="1"/>
        <rFont val="Calibri"/>
        <family val="2"/>
        <scheme val="minor"/>
      </rPr>
      <t>M</t>
    </r>
  </si>
  <si>
    <r>
      <t>x</t>
    </r>
    <r>
      <rPr>
        <vertAlign val="superscript"/>
        <sz val="14"/>
        <color theme="1"/>
        <rFont val="Calibri"/>
        <family val="2"/>
        <scheme val="minor"/>
      </rPr>
      <t xml:space="preserve">c </t>
    </r>
    <r>
      <rPr>
        <sz val="14"/>
        <color theme="1"/>
        <rFont val="Calibri"/>
        <family val="2"/>
        <scheme val="minor"/>
      </rPr>
      <t>*</t>
    </r>
    <r>
      <rPr>
        <vertAlign val="superscript"/>
        <sz val="14"/>
        <color theme="1"/>
        <rFont val="Calibri"/>
        <family val="2"/>
        <scheme val="minor"/>
      </rPr>
      <t xml:space="preserve"> </t>
    </r>
    <r>
      <rPr>
        <vertAlign val="subscript"/>
        <sz val="14"/>
        <color theme="1"/>
        <rFont val="Calibri"/>
        <family val="2"/>
        <scheme val="minor"/>
      </rPr>
      <t>x</t>
    </r>
    <r>
      <rPr>
        <sz val="14"/>
        <color theme="1"/>
        <rFont val="Calibri"/>
        <family val="2"/>
        <scheme val="minor"/>
      </rPr>
      <t>P</t>
    </r>
    <r>
      <rPr>
        <vertAlign val="superscript"/>
        <sz val="14"/>
        <color theme="1"/>
        <rFont val="Calibri"/>
        <family val="2"/>
        <scheme val="minor"/>
      </rPr>
      <t>F</t>
    </r>
  </si>
  <si>
    <r>
      <rPr>
        <vertAlign val="subscript"/>
        <sz val="14"/>
        <color theme="1"/>
        <rFont val="Calibri"/>
        <family val="2"/>
        <scheme val="minor"/>
      </rPr>
      <t>x</t>
    </r>
    <r>
      <rPr>
        <sz val="14"/>
        <color theme="1"/>
        <rFont val="Calibri"/>
        <family val="2"/>
        <scheme val="minor"/>
      </rPr>
      <t>P</t>
    </r>
  </si>
  <si>
    <t>Pop/a</t>
  </si>
  <si>
    <r>
      <t>Per il grafico si utilizzano le densità calcolate nelle colonne S e T</t>
    </r>
    <r>
      <rPr>
        <b/>
        <i/>
        <sz val="11"/>
        <color rgb="FFFF0000"/>
        <rFont val="Calibri"/>
        <family val="2"/>
        <scheme val="minor"/>
      </rPr>
      <t xml:space="preserve"> (dato che hanno ampiezze diverse i valori sono stati riportati nelle colonne C e D)</t>
    </r>
  </si>
  <si>
    <t>Massimo</t>
  </si>
  <si>
    <t xml:space="preserve"> colonna E</t>
  </si>
  <si>
    <r>
      <t xml:space="preserve"> la classe è 25-64 per tutti</t>
    </r>
    <r>
      <rPr>
        <b/>
        <i/>
        <sz val="11"/>
        <color rgb="FFFF0000"/>
        <rFont val="Calibri"/>
        <family val="2"/>
        <scheme val="minor"/>
      </rPr>
      <t xml:space="preserve"> (si può calcolare il valore esatto con interpolazione lineare)</t>
    </r>
  </si>
  <si>
    <t xml:space="preserve"> l'età modale è "0" per M, F e Tot. (vedi colonne P, Q e R)</t>
  </si>
  <si>
    <t>e) calcolare Indice di Vecchiaia</t>
  </si>
  <si>
    <t>Dens. Freq. -M</t>
  </si>
  <si>
    <t>Dens. Freq.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</si>
</sst>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000"/>
    <numFmt numFmtId="166" formatCode="0.00000"/>
    <numFmt numFmtId="167" formatCode="#,##0.0"/>
    <numFmt numFmtId="168" formatCode="0.0000_ ;[Red]\-0.0000\ "/>
    <numFmt numFmtId="169" formatCode="0.000"/>
  </numFmts>
  <fonts count="15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 Light"/>
      <family val="2"/>
      <scheme val="major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vertAlign val="superscript"/>
      <sz val="14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16" fontId="0" fillId="0" borderId="0" xfId="0" quotePrefix="1" applyNumberFormat="1"/>
    <xf numFmtId="1" fontId="0" fillId="0" borderId="0" xfId="0" applyNumberFormat="1"/>
    <xf numFmtId="0" fontId="4" fillId="0" borderId="0" xfId="0" applyFont="1"/>
    <xf numFmtId="164" fontId="4" fillId="0" borderId="0" xfId="0" applyNumberFormat="1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0" xfId="0" applyFont="1"/>
    <xf numFmtId="16" fontId="0" fillId="0" borderId="0" xfId="0" applyNumberForma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11" fillId="0" borderId="0" xfId="0" applyFont="1"/>
    <xf numFmtId="167" fontId="0" fillId="0" borderId="0" xfId="0" applyNumberForma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1" fontId="10" fillId="0" borderId="1" xfId="0" quotePrefix="1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0" fillId="0" borderId="0" xfId="0" applyAlignment="1">
      <alignment horizontal="centerContinuous"/>
    </xf>
    <xf numFmtId="0" fontId="11" fillId="0" borderId="2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69" fontId="10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</cellXfs>
  <cellStyles count="1">
    <cellStyle name="Normale" xfId="0" builtinId="0"/>
  </cellStyles>
  <dxfs count="1">
    <dxf>
      <font>
        <b/>
        <i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Piramide delle età Popolazione 1.1.t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324062278922748E-2"/>
          <c:y val="7.3047396785243704E-2"/>
          <c:w val="0.89143546315140165"/>
          <c:h val="0.80255668549252634"/>
        </c:manualLayout>
      </c:layout>
      <c:barChart>
        <c:barDir val="bar"/>
        <c:grouping val="stacked"/>
        <c:varyColors val="0"/>
        <c:ser>
          <c:idx val="0"/>
          <c:order val="0"/>
          <c:tx>
            <c:v>Maschi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Soluzione!$B$23:$B$122</c:f>
              <c:strCache>
                <c:ptCount val="81"/>
                <c:pt idx="0">
                  <c:v>0</c:v>
                </c:pt>
                <c:pt idx="3">
                  <c:v>1-4</c:v>
                </c:pt>
                <c:pt idx="10">
                  <c:v>5-14</c:v>
                </c:pt>
                <c:pt idx="20">
                  <c:v>15-24</c:v>
                </c:pt>
                <c:pt idx="45">
                  <c:v>25-64</c:v>
                </c:pt>
                <c:pt idx="80">
                  <c:v>65 e più</c:v>
                </c:pt>
              </c:strCache>
            </c:strRef>
          </c:cat>
          <c:val>
            <c:numRef>
              <c:f>Soluzione!$C$23:$C$122</c:f>
              <c:numCache>
                <c:formatCode>0.0000</c:formatCode>
                <c:ptCount val="100"/>
                <c:pt idx="0">
                  <c:v>-0.01</c:v>
                </c:pt>
                <c:pt idx="1">
                  <c:v>-8.2500000000000004E-3</c:v>
                </c:pt>
                <c:pt idx="2">
                  <c:v>-8.2500000000000004E-3</c:v>
                </c:pt>
                <c:pt idx="3">
                  <c:v>-8.2500000000000004E-3</c:v>
                </c:pt>
                <c:pt idx="4">
                  <c:v>-8.2500000000000004E-3</c:v>
                </c:pt>
                <c:pt idx="5">
                  <c:v>-7.1833333333333332E-3</c:v>
                </c:pt>
                <c:pt idx="6">
                  <c:v>-7.1833333333333332E-3</c:v>
                </c:pt>
                <c:pt idx="7">
                  <c:v>-7.1833333333333332E-3</c:v>
                </c:pt>
                <c:pt idx="8">
                  <c:v>-7.1833333333333332E-3</c:v>
                </c:pt>
                <c:pt idx="9">
                  <c:v>-7.1833333333333332E-3</c:v>
                </c:pt>
                <c:pt idx="10">
                  <c:v>-7.1833333333333332E-3</c:v>
                </c:pt>
                <c:pt idx="11">
                  <c:v>-7.1833333333333332E-3</c:v>
                </c:pt>
                <c:pt idx="12">
                  <c:v>-7.1833333333333332E-3</c:v>
                </c:pt>
                <c:pt idx="13">
                  <c:v>-7.1833333333333332E-3</c:v>
                </c:pt>
                <c:pt idx="14">
                  <c:v>-7.1833333333333332E-3</c:v>
                </c:pt>
                <c:pt idx="15">
                  <c:v>-5.391666666666667E-3</c:v>
                </c:pt>
                <c:pt idx="16">
                  <c:v>-5.391666666666667E-3</c:v>
                </c:pt>
                <c:pt idx="17">
                  <c:v>-5.391666666666667E-3</c:v>
                </c:pt>
                <c:pt idx="18">
                  <c:v>-5.391666666666667E-3</c:v>
                </c:pt>
                <c:pt idx="19">
                  <c:v>-5.391666666666667E-3</c:v>
                </c:pt>
                <c:pt idx="20">
                  <c:v>-5.391666666666667E-3</c:v>
                </c:pt>
                <c:pt idx="21">
                  <c:v>-5.391666666666667E-3</c:v>
                </c:pt>
                <c:pt idx="22">
                  <c:v>-5.391666666666667E-3</c:v>
                </c:pt>
                <c:pt idx="23">
                  <c:v>-5.391666666666667E-3</c:v>
                </c:pt>
                <c:pt idx="24">
                  <c:v>-5.391666666666667E-3</c:v>
                </c:pt>
                <c:pt idx="25">
                  <c:v>-3.9520833333333335E-3</c:v>
                </c:pt>
                <c:pt idx="26">
                  <c:v>-3.9520833333333335E-3</c:v>
                </c:pt>
                <c:pt idx="27">
                  <c:v>-3.9520833333333335E-3</c:v>
                </c:pt>
                <c:pt idx="28">
                  <c:v>-3.9520833333333335E-3</c:v>
                </c:pt>
                <c:pt idx="29">
                  <c:v>-3.9520833333333335E-3</c:v>
                </c:pt>
                <c:pt idx="30">
                  <c:v>-3.9520833333333335E-3</c:v>
                </c:pt>
                <c:pt idx="31">
                  <c:v>-3.9520833333333335E-3</c:v>
                </c:pt>
                <c:pt idx="32">
                  <c:v>-3.9520833333333335E-3</c:v>
                </c:pt>
                <c:pt idx="33">
                  <c:v>-3.9520833333333335E-3</c:v>
                </c:pt>
                <c:pt idx="34">
                  <c:v>-3.9520833333333335E-3</c:v>
                </c:pt>
                <c:pt idx="35">
                  <c:v>-3.9520833333333335E-3</c:v>
                </c:pt>
                <c:pt idx="36">
                  <c:v>-3.9520833333333335E-3</c:v>
                </c:pt>
                <c:pt idx="37">
                  <c:v>-3.9520833333333335E-3</c:v>
                </c:pt>
                <c:pt idx="38">
                  <c:v>-3.9520833333333335E-3</c:v>
                </c:pt>
                <c:pt idx="39">
                  <c:v>-3.9520833333333335E-3</c:v>
                </c:pt>
                <c:pt idx="40">
                  <c:v>-3.9520833333333335E-3</c:v>
                </c:pt>
                <c:pt idx="41">
                  <c:v>-3.9520833333333335E-3</c:v>
                </c:pt>
                <c:pt idx="42">
                  <c:v>-3.9520833333333335E-3</c:v>
                </c:pt>
                <c:pt idx="43">
                  <c:v>-3.9520833333333335E-3</c:v>
                </c:pt>
                <c:pt idx="44">
                  <c:v>-3.9520833333333335E-3</c:v>
                </c:pt>
                <c:pt idx="45">
                  <c:v>-3.9520833333333335E-3</c:v>
                </c:pt>
                <c:pt idx="46">
                  <c:v>-3.9520833333333335E-3</c:v>
                </c:pt>
                <c:pt idx="47">
                  <c:v>-3.9520833333333335E-3</c:v>
                </c:pt>
                <c:pt idx="48">
                  <c:v>-3.9520833333333335E-3</c:v>
                </c:pt>
                <c:pt idx="49">
                  <c:v>-3.9520833333333335E-3</c:v>
                </c:pt>
                <c:pt idx="50">
                  <c:v>-3.9520833333333335E-3</c:v>
                </c:pt>
                <c:pt idx="51">
                  <c:v>-3.9520833333333335E-3</c:v>
                </c:pt>
                <c:pt idx="52">
                  <c:v>-3.9520833333333335E-3</c:v>
                </c:pt>
                <c:pt idx="53">
                  <c:v>-3.9520833333333335E-3</c:v>
                </c:pt>
                <c:pt idx="54">
                  <c:v>-3.9520833333333335E-3</c:v>
                </c:pt>
                <c:pt idx="55">
                  <c:v>-3.9520833333333335E-3</c:v>
                </c:pt>
                <c:pt idx="56">
                  <c:v>-3.9520833333333335E-3</c:v>
                </c:pt>
                <c:pt idx="57">
                  <c:v>-3.9520833333333335E-3</c:v>
                </c:pt>
                <c:pt idx="58">
                  <c:v>-3.9520833333333335E-3</c:v>
                </c:pt>
                <c:pt idx="59">
                  <c:v>-3.9520833333333335E-3</c:v>
                </c:pt>
                <c:pt idx="60">
                  <c:v>-3.9520833333333335E-3</c:v>
                </c:pt>
                <c:pt idx="61">
                  <c:v>-3.9520833333333335E-3</c:v>
                </c:pt>
                <c:pt idx="62">
                  <c:v>-3.9520833333333335E-3</c:v>
                </c:pt>
                <c:pt idx="63">
                  <c:v>-3.9520833333333335E-3</c:v>
                </c:pt>
                <c:pt idx="64">
                  <c:v>-3.9520833333333335E-3</c:v>
                </c:pt>
                <c:pt idx="65">
                  <c:v>-2.5666666666666667E-3</c:v>
                </c:pt>
                <c:pt idx="66">
                  <c:v>-2.5666666666666667E-3</c:v>
                </c:pt>
                <c:pt idx="67">
                  <c:v>-2.5666666666666667E-3</c:v>
                </c:pt>
                <c:pt idx="68">
                  <c:v>-2.5666666666666667E-3</c:v>
                </c:pt>
                <c:pt idx="69">
                  <c:v>-2.5666666666666667E-3</c:v>
                </c:pt>
                <c:pt idx="70">
                  <c:v>-2.5666666666666667E-3</c:v>
                </c:pt>
                <c:pt idx="71">
                  <c:v>-2.5666666666666667E-3</c:v>
                </c:pt>
                <c:pt idx="72">
                  <c:v>-2.5666666666666667E-3</c:v>
                </c:pt>
                <c:pt idx="73">
                  <c:v>-2.5666666666666667E-3</c:v>
                </c:pt>
                <c:pt idx="74">
                  <c:v>-2.5666666666666667E-3</c:v>
                </c:pt>
                <c:pt idx="75">
                  <c:v>-2.5666666666666667E-3</c:v>
                </c:pt>
                <c:pt idx="76">
                  <c:v>-2.5666666666666667E-3</c:v>
                </c:pt>
                <c:pt idx="77">
                  <c:v>-2.5666666666666667E-3</c:v>
                </c:pt>
                <c:pt idx="78">
                  <c:v>-2.5666666666666667E-3</c:v>
                </c:pt>
                <c:pt idx="79">
                  <c:v>-2.5666666666666667E-3</c:v>
                </c:pt>
                <c:pt idx="80">
                  <c:v>-2.5666666666666667E-3</c:v>
                </c:pt>
                <c:pt idx="81">
                  <c:v>-2.5666666666666667E-3</c:v>
                </c:pt>
                <c:pt idx="82">
                  <c:v>-2.5666666666666667E-3</c:v>
                </c:pt>
                <c:pt idx="83">
                  <c:v>-2.5666666666666667E-3</c:v>
                </c:pt>
                <c:pt idx="84">
                  <c:v>-2.5666666666666667E-3</c:v>
                </c:pt>
                <c:pt idx="85">
                  <c:v>-2.5666666666666667E-3</c:v>
                </c:pt>
                <c:pt idx="86">
                  <c:v>-2.5666666666666667E-3</c:v>
                </c:pt>
                <c:pt idx="87">
                  <c:v>-2.5666666666666667E-3</c:v>
                </c:pt>
                <c:pt idx="88">
                  <c:v>-2.5666666666666667E-3</c:v>
                </c:pt>
                <c:pt idx="89">
                  <c:v>-2.5666666666666667E-3</c:v>
                </c:pt>
                <c:pt idx="90">
                  <c:v>-2.5666666666666667E-3</c:v>
                </c:pt>
                <c:pt idx="91">
                  <c:v>-2.5666666666666667E-3</c:v>
                </c:pt>
                <c:pt idx="92">
                  <c:v>-2.5666666666666667E-3</c:v>
                </c:pt>
                <c:pt idx="93">
                  <c:v>-2.5666666666666667E-3</c:v>
                </c:pt>
                <c:pt idx="94">
                  <c:v>-2.5666666666666667E-3</c:v>
                </c:pt>
                <c:pt idx="95">
                  <c:v>-2.5666666666666667E-3</c:v>
                </c:pt>
                <c:pt idx="96">
                  <c:v>-2.5666666666666667E-3</c:v>
                </c:pt>
                <c:pt idx="97">
                  <c:v>-2.5666666666666667E-3</c:v>
                </c:pt>
                <c:pt idx="98">
                  <c:v>-2.5666666666666667E-3</c:v>
                </c:pt>
                <c:pt idx="99">
                  <c:v>-2.5666666666666667E-3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9-4AE8-884C-C5C0F848BF19}"/>
            </c:ext>
          </c:extLst>
        </c:ser>
        <c:ser>
          <c:idx val="1"/>
          <c:order val="1"/>
          <c:tx>
            <c:v>Femmine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Soluzione!$B$23:$B$122</c:f>
              <c:strCache>
                <c:ptCount val="81"/>
                <c:pt idx="0">
                  <c:v>0</c:v>
                </c:pt>
                <c:pt idx="3">
                  <c:v>1-4</c:v>
                </c:pt>
                <c:pt idx="10">
                  <c:v>5-14</c:v>
                </c:pt>
                <c:pt idx="20">
                  <c:v>15-24</c:v>
                </c:pt>
                <c:pt idx="45">
                  <c:v>25-64</c:v>
                </c:pt>
                <c:pt idx="80">
                  <c:v>65 e più</c:v>
                </c:pt>
              </c:strCache>
            </c:strRef>
          </c:cat>
          <c:val>
            <c:numRef>
              <c:f>Soluzione!$D$23:$D$122</c:f>
              <c:numCache>
                <c:formatCode>0.0000</c:formatCode>
                <c:ptCount val="100"/>
                <c:pt idx="0">
                  <c:v>8.7500000000000008E-3</c:v>
                </c:pt>
                <c:pt idx="1">
                  <c:v>8.0208333333333347E-3</c:v>
                </c:pt>
                <c:pt idx="2" formatCode="0.0000_ ;[Red]\-0.0000\ ">
                  <c:v>8.0208333333333347E-3</c:v>
                </c:pt>
                <c:pt idx="3" formatCode="0.0000_ ;[Red]\-0.0000\ ">
                  <c:v>8.0208333333333347E-3</c:v>
                </c:pt>
                <c:pt idx="4" formatCode="0.0000_ ;[Red]\-0.0000\ ">
                  <c:v>8.0208333333333347E-3</c:v>
                </c:pt>
                <c:pt idx="5" formatCode="0.0000_ ;[Red]\-0.0000\ ">
                  <c:v>7.5833333333333334E-3</c:v>
                </c:pt>
                <c:pt idx="6" formatCode="0.0000_ ;[Red]\-0.0000\ ">
                  <c:v>7.5833333333333334E-3</c:v>
                </c:pt>
                <c:pt idx="7" formatCode="0.0000_ ;[Red]\-0.0000\ ">
                  <c:v>7.5833333333333334E-3</c:v>
                </c:pt>
                <c:pt idx="8" formatCode="0.0000_ ;[Red]\-0.0000\ ">
                  <c:v>7.5833333333333334E-3</c:v>
                </c:pt>
                <c:pt idx="9" formatCode="0.0000_ ;[Red]\-0.0000\ ">
                  <c:v>7.5833333333333334E-3</c:v>
                </c:pt>
                <c:pt idx="10" formatCode="0.0000_ ;[Red]\-0.0000\ ">
                  <c:v>7.5833333333333334E-3</c:v>
                </c:pt>
                <c:pt idx="11" formatCode="0.0000_ ;[Red]\-0.0000\ ">
                  <c:v>7.5833333333333334E-3</c:v>
                </c:pt>
                <c:pt idx="12" formatCode="0.0000_ ;[Red]\-0.0000\ ">
                  <c:v>7.5833333333333334E-3</c:v>
                </c:pt>
                <c:pt idx="13" formatCode="0.0000_ ;[Red]\-0.0000\ ">
                  <c:v>7.5833333333333334E-3</c:v>
                </c:pt>
                <c:pt idx="14" formatCode="0.0000_ ;[Red]\-0.0000\ ">
                  <c:v>7.5833333333333334E-3</c:v>
                </c:pt>
                <c:pt idx="15" formatCode="0.0000_ ;[Red]\-0.0000\ ">
                  <c:v>7.0000000000000001E-3</c:v>
                </c:pt>
                <c:pt idx="16" formatCode="0.0000_ ;[Red]\-0.0000\ ">
                  <c:v>7.0000000000000001E-3</c:v>
                </c:pt>
                <c:pt idx="17" formatCode="0.0000_ ;[Red]\-0.0000\ ">
                  <c:v>7.0000000000000001E-3</c:v>
                </c:pt>
                <c:pt idx="18" formatCode="0.0000_ ;[Red]\-0.0000\ ">
                  <c:v>7.0000000000000001E-3</c:v>
                </c:pt>
                <c:pt idx="19" formatCode="0.0000_ ;[Red]\-0.0000\ ">
                  <c:v>7.0000000000000001E-3</c:v>
                </c:pt>
                <c:pt idx="20" formatCode="0.0000_ ;[Red]\-0.0000\ ">
                  <c:v>7.0000000000000001E-3</c:v>
                </c:pt>
                <c:pt idx="21" formatCode="0.0000_ ;[Red]\-0.0000\ ">
                  <c:v>7.0000000000000001E-3</c:v>
                </c:pt>
                <c:pt idx="22" formatCode="0.0000_ ;[Red]\-0.0000\ ">
                  <c:v>7.0000000000000001E-3</c:v>
                </c:pt>
                <c:pt idx="23" formatCode="0.0000_ ;[Red]\-0.0000\ ">
                  <c:v>7.0000000000000001E-3</c:v>
                </c:pt>
                <c:pt idx="24" formatCode="0.0000_ ;[Red]\-0.0000\ ">
                  <c:v>7.0000000000000001E-3</c:v>
                </c:pt>
                <c:pt idx="25" formatCode="0.0000_ ;[Red]\-0.0000\ ">
                  <c:v>6.1250000000000002E-3</c:v>
                </c:pt>
                <c:pt idx="26" formatCode="0.0000_ ;[Red]\-0.0000\ ">
                  <c:v>6.1250000000000002E-3</c:v>
                </c:pt>
                <c:pt idx="27" formatCode="0.0000_ ;[Red]\-0.0000\ ">
                  <c:v>6.1250000000000002E-3</c:v>
                </c:pt>
                <c:pt idx="28" formatCode="0.0000_ ;[Red]\-0.0000\ ">
                  <c:v>6.1250000000000002E-3</c:v>
                </c:pt>
                <c:pt idx="29" formatCode="0.0000_ ;[Red]\-0.0000\ ">
                  <c:v>6.1250000000000002E-3</c:v>
                </c:pt>
                <c:pt idx="30" formatCode="0.0000_ ;[Red]\-0.0000\ ">
                  <c:v>6.1250000000000002E-3</c:v>
                </c:pt>
                <c:pt idx="31" formatCode="0.0000_ ;[Red]\-0.0000\ ">
                  <c:v>6.1250000000000002E-3</c:v>
                </c:pt>
                <c:pt idx="32" formatCode="0.0000_ ;[Red]\-0.0000\ ">
                  <c:v>6.1250000000000002E-3</c:v>
                </c:pt>
                <c:pt idx="33" formatCode="0.0000_ ;[Red]\-0.0000\ ">
                  <c:v>6.1250000000000002E-3</c:v>
                </c:pt>
                <c:pt idx="34" formatCode="0.0000_ ;[Red]\-0.0000\ ">
                  <c:v>6.1250000000000002E-3</c:v>
                </c:pt>
                <c:pt idx="35" formatCode="0.0000_ ;[Red]\-0.0000\ ">
                  <c:v>6.1250000000000002E-3</c:v>
                </c:pt>
                <c:pt idx="36" formatCode="0.0000_ ;[Red]\-0.0000\ ">
                  <c:v>6.1250000000000002E-3</c:v>
                </c:pt>
                <c:pt idx="37" formatCode="0.0000_ ;[Red]\-0.0000\ ">
                  <c:v>6.1250000000000002E-3</c:v>
                </c:pt>
                <c:pt idx="38" formatCode="0.0000_ ;[Red]\-0.0000\ ">
                  <c:v>6.1250000000000002E-3</c:v>
                </c:pt>
                <c:pt idx="39" formatCode="0.0000_ ;[Red]\-0.0000\ ">
                  <c:v>6.1250000000000002E-3</c:v>
                </c:pt>
                <c:pt idx="40" formatCode="0.0000_ ;[Red]\-0.0000\ ">
                  <c:v>6.1250000000000002E-3</c:v>
                </c:pt>
                <c:pt idx="41" formatCode="0.0000_ ;[Red]\-0.0000\ ">
                  <c:v>6.1250000000000002E-3</c:v>
                </c:pt>
                <c:pt idx="42" formatCode="0.0000_ ;[Red]\-0.0000\ ">
                  <c:v>6.1250000000000002E-3</c:v>
                </c:pt>
                <c:pt idx="43" formatCode="0.0000_ ;[Red]\-0.0000\ ">
                  <c:v>6.1250000000000002E-3</c:v>
                </c:pt>
                <c:pt idx="44" formatCode="0.0000_ ;[Red]\-0.0000\ ">
                  <c:v>6.1250000000000002E-3</c:v>
                </c:pt>
                <c:pt idx="45" formatCode="0.0000_ ;[Red]\-0.0000\ ">
                  <c:v>6.1250000000000002E-3</c:v>
                </c:pt>
                <c:pt idx="46" formatCode="0.0000_ ;[Red]\-0.0000\ ">
                  <c:v>6.1250000000000002E-3</c:v>
                </c:pt>
                <c:pt idx="47" formatCode="0.0000_ ;[Red]\-0.0000\ ">
                  <c:v>6.1250000000000002E-3</c:v>
                </c:pt>
                <c:pt idx="48" formatCode="0.0000_ ;[Red]\-0.0000\ ">
                  <c:v>6.1250000000000002E-3</c:v>
                </c:pt>
                <c:pt idx="49" formatCode="0.0000_ ;[Red]\-0.0000\ ">
                  <c:v>6.1250000000000002E-3</c:v>
                </c:pt>
                <c:pt idx="50" formatCode="0.0000_ ;[Red]\-0.0000\ ">
                  <c:v>6.1250000000000002E-3</c:v>
                </c:pt>
                <c:pt idx="51" formatCode="0.0000_ ;[Red]\-0.0000\ ">
                  <c:v>6.1250000000000002E-3</c:v>
                </c:pt>
                <c:pt idx="52" formatCode="0.0000_ ;[Red]\-0.0000\ ">
                  <c:v>6.1250000000000002E-3</c:v>
                </c:pt>
                <c:pt idx="53" formatCode="0.0000_ ;[Red]\-0.0000\ ">
                  <c:v>6.1250000000000002E-3</c:v>
                </c:pt>
                <c:pt idx="54" formatCode="0.0000_ ;[Red]\-0.0000\ ">
                  <c:v>6.1250000000000002E-3</c:v>
                </c:pt>
                <c:pt idx="55" formatCode="0.0000_ ;[Red]\-0.0000\ ">
                  <c:v>6.1250000000000002E-3</c:v>
                </c:pt>
                <c:pt idx="56" formatCode="0.0000_ ;[Red]\-0.0000\ ">
                  <c:v>6.1250000000000002E-3</c:v>
                </c:pt>
                <c:pt idx="57" formatCode="0.0000_ ;[Red]\-0.0000\ ">
                  <c:v>6.1250000000000002E-3</c:v>
                </c:pt>
                <c:pt idx="58" formatCode="0.0000_ ;[Red]\-0.0000\ ">
                  <c:v>6.1250000000000002E-3</c:v>
                </c:pt>
                <c:pt idx="59" formatCode="0.0000_ ;[Red]\-0.0000\ ">
                  <c:v>6.1250000000000002E-3</c:v>
                </c:pt>
                <c:pt idx="60" formatCode="0.0000_ ;[Red]\-0.0000\ ">
                  <c:v>6.1250000000000002E-3</c:v>
                </c:pt>
                <c:pt idx="61" formatCode="0.0000_ ;[Red]\-0.0000\ ">
                  <c:v>6.1250000000000002E-3</c:v>
                </c:pt>
                <c:pt idx="62" formatCode="0.0000_ ;[Red]\-0.0000\ ">
                  <c:v>6.1250000000000002E-3</c:v>
                </c:pt>
                <c:pt idx="63" formatCode="0.0000_ ;[Red]\-0.0000\ ">
                  <c:v>6.1250000000000002E-3</c:v>
                </c:pt>
                <c:pt idx="64" formatCode="0.0000_ ;[Red]\-0.0000\ ">
                  <c:v>6.1250000000000002E-3</c:v>
                </c:pt>
                <c:pt idx="65" formatCode="0.0000_ ;[Red]\-0.0000\ ">
                  <c:v>4.3333333333333331E-3</c:v>
                </c:pt>
                <c:pt idx="66" formatCode="0.0000_ ;[Red]\-0.0000\ ">
                  <c:v>4.3333333333333331E-3</c:v>
                </c:pt>
                <c:pt idx="67" formatCode="0.0000_ ;[Red]\-0.0000\ ">
                  <c:v>4.3333333333333331E-3</c:v>
                </c:pt>
                <c:pt idx="68" formatCode="0.0000_ ;[Red]\-0.0000\ ">
                  <c:v>4.3333333333333331E-3</c:v>
                </c:pt>
                <c:pt idx="69" formatCode="0.0000_ ;[Red]\-0.0000\ ">
                  <c:v>4.3333333333333331E-3</c:v>
                </c:pt>
                <c:pt idx="70" formatCode="0.0000_ ;[Red]\-0.0000\ ">
                  <c:v>4.3333333333333331E-3</c:v>
                </c:pt>
                <c:pt idx="71" formatCode="0.0000_ ;[Red]\-0.0000\ ">
                  <c:v>4.3333333333333331E-3</c:v>
                </c:pt>
                <c:pt idx="72" formatCode="0.0000_ ;[Red]\-0.0000\ ">
                  <c:v>4.3333333333333331E-3</c:v>
                </c:pt>
                <c:pt idx="73" formatCode="0.0000_ ;[Red]\-0.0000\ ">
                  <c:v>4.3333333333333331E-3</c:v>
                </c:pt>
                <c:pt idx="74" formatCode="0.0000_ ;[Red]\-0.0000\ ">
                  <c:v>4.3333333333333331E-3</c:v>
                </c:pt>
                <c:pt idx="75" formatCode="0.0000_ ;[Red]\-0.0000\ ">
                  <c:v>4.3333333333333331E-3</c:v>
                </c:pt>
                <c:pt idx="76" formatCode="0.0000_ ;[Red]\-0.0000\ ">
                  <c:v>4.3333333333333331E-3</c:v>
                </c:pt>
                <c:pt idx="77" formatCode="0.0000_ ;[Red]\-0.0000\ ">
                  <c:v>4.3333333333333331E-3</c:v>
                </c:pt>
                <c:pt idx="78" formatCode="0.0000_ ;[Red]\-0.0000\ ">
                  <c:v>4.3333333333333331E-3</c:v>
                </c:pt>
                <c:pt idx="79" formatCode="0.0000_ ;[Red]\-0.0000\ ">
                  <c:v>4.3333333333333331E-3</c:v>
                </c:pt>
                <c:pt idx="80" formatCode="0.0000_ ;[Red]\-0.0000\ ">
                  <c:v>4.3333333333333331E-3</c:v>
                </c:pt>
                <c:pt idx="81" formatCode="0.0000_ ;[Red]\-0.0000\ ">
                  <c:v>4.3333333333333331E-3</c:v>
                </c:pt>
                <c:pt idx="82" formatCode="0.0000_ ;[Red]\-0.0000\ ">
                  <c:v>4.3333333333333331E-3</c:v>
                </c:pt>
                <c:pt idx="83" formatCode="0.0000_ ;[Red]\-0.0000\ ">
                  <c:v>4.3333333333333331E-3</c:v>
                </c:pt>
                <c:pt idx="84" formatCode="0.0000_ ;[Red]\-0.0000\ ">
                  <c:v>4.3333333333333331E-3</c:v>
                </c:pt>
                <c:pt idx="85" formatCode="0.0000_ ;[Red]\-0.0000\ ">
                  <c:v>4.3333333333333331E-3</c:v>
                </c:pt>
                <c:pt idx="86" formatCode="0.0000_ ;[Red]\-0.0000\ ">
                  <c:v>4.3333333333333331E-3</c:v>
                </c:pt>
                <c:pt idx="87" formatCode="0.0000_ ;[Red]\-0.0000\ ">
                  <c:v>4.3333333333333331E-3</c:v>
                </c:pt>
                <c:pt idx="88" formatCode="0.0000_ ;[Red]\-0.0000\ ">
                  <c:v>4.3333333333333331E-3</c:v>
                </c:pt>
                <c:pt idx="89" formatCode="0.0000_ ;[Red]\-0.0000\ ">
                  <c:v>4.3333333333333331E-3</c:v>
                </c:pt>
                <c:pt idx="90" formatCode="0.0000_ ;[Red]\-0.0000\ ">
                  <c:v>4.3333333333333331E-3</c:v>
                </c:pt>
                <c:pt idx="91" formatCode="0.0000_ ;[Red]\-0.0000\ ">
                  <c:v>4.3333333333333331E-3</c:v>
                </c:pt>
                <c:pt idx="92" formatCode="0.0000_ ;[Red]\-0.0000\ ">
                  <c:v>4.3333333333333331E-3</c:v>
                </c:pt>
                <c:pt idx="93" formatCode="0.0000_ ;[Red]\-0.0000\ ">
                  <c:v>4.3333333333333331E-3</c:v>
                </c:pt>
                <c:pt idx="94" formatCode="0.0000_ ;[Red]\-0.0000\ ">
                  <c:v>4.3333333333333331E-3</c:v>
                </c:pt>
                <c:pt idx="95" formatCode="0.0000_ ;[Red]\-0.0000\ ">
                  <c:v>4.3333333333333331E-3</c:v>
                </c:pt>
                <c:pt idx="96" formatCode="0.0000_ ;[Red]\-0.0000\ ">
                  <c:v>4.3333333333333331E-3</c:v>
                </c:pt>
                <c:pt idx="97" formatCode="0.0000_ ;[Red]\-0.0000\ ">
                  <c:v>4.3333333333333331E-3</c:v>
                </c:pt>
                <c:pt idx="98" formatCode="0.0000_ ;[Red]\-0.0000\ ">
                  <c:v>4.3333333333333331E-3</c:v>
                </c:pt>
                <c:pt idx="99" formatCode="0.0000_ ;[Red]\-0.0000\ ">
                  <c:v>4.3333333333333331E-3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39-4AE8-884C-C5C0F848B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192389215"/>
        <c:axId val="1192392127"/>
      </c:barChart>
      <c:catAx>
        <c:axId val="11923892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92392127"/>
        <c:crosses val="autoZero"/>
        <c:auto val="1"/>
        <c:lblAlgn val="ctr"/>
        <c:lblOffset val="100"/>
        <c:noMultiLvlLbl val="0"/>
      </c:catAx>
      <c:valAx>
        <c:axId val="11923921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;[Red]#,##0.000" sourceLinked="0"/>
        <c:majorTickMark val="out"/>
        <c:minorTickMark val="none"/>
        <c:tickLblPos val="nextTo"/>
        <c:spPr>
          <a:noFill/>
          <a:ln w="0">
            <a:solidFill>
              <a:schemeClr val="accent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92389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268432</xdr:colOff>
      <xdr:row>21</xdr:row>
      <xdr:rowOff>25978</xdr:rowOff>
    </xdr:from>
    <xdr:to>
      <xdr:col>17</xdr:col>
      <xdr:colOff>432956</xdr:colOff>
      <xdr:row>46</xdr:row>
      <xdr:rowOff>147204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opLeftCell="A7" workbookViewId="0">
      <selection activeCell="G18" sqref="G18"/>
    </sheetView>
  </sheetViews>
  <sheetFormatPr defaultRowHeight="15" x14ac:dyDescent="0.25"/>
  <cols>
    <col min="1" max="1" width="12.28515625" customWidth="1"/>
  </cols>
  <sheetData>
    <row r="1" spans="1:6" x14ac:dyDescent="0.25">
      <c r="A1" t="s">
        <v>10</v>
      </c>
    </row>
    <row r="3" spans="1:6" x14ac:dyDescent="0.25">
      <c r="A3" t="s">
        <v>11</v>
      </c>
    </row>
    <row r="5" spans="1:6" ht="18.75" x14ac:dyDescent="0.35">
      <c r="A5" s="1" t="s">
        <v>0</v>
      </c>
      <c r="B5" s="1" t="s">
        <v>9</v>
      </c>
      <c r="C5" s="1" t="s">
        <v>8</v>
      </c>
    </row>
    <row r="6" spans="1:6" x14ac:dyDescent="0.25">
      <c r="A6" t="s">
        <v>1</v>
      </c>
    </row>
    <row r="7" spans="1:6" x14ac:dyDescent="0.25">
      <c r="A7" s="2" t="s">
        <v>2</v>
      </c>
      <c r="B7">
        <v>120</v>
      </c>
      <c r="C7">
        <v>105</v>
      </c>
      <c r="F7" s="4"/>
    </row>
    <row r="8" spans="1:6" x14ac:dyDescent="0.25">
      <c r="A8" s="3" t="s">
        <v>3</v>
      </c>
      <c r="B8">
        <v>396</v>
      </c>
      <c r="C8">
        <v>385.00000000000006</v>
      </c>
      <c r="F8" s="4"/>
    </row>
    <row r="9" spans="1:6" x14ac:dyDescent="0.25">
      <c r="A9" s="2" t="s">
        <v>4</v>
      </c>
      <c r="B9">
        <v>862</v>
      </c>
      <c r="C9">
        <v>910</v>
      </c>
      <c r="F9" s="4"/>
    </row>
    <row r="10" spans="1:6" x14ac:dyDescent="0.25">
      <c r="A10" s="2" t="s">
        <v>5</v>
      </c>
      <c r="B10">
        <v>647</v>
      </c>
      <c r="C10">
        <v>840</v>
      </c>
      <c r="F10" s="4"/>
    </row>
    <row r="11" spans="1:6" x14ac:dyDescent="0.25">
      <c r="A11" s="2" t="s">
        <v>6</v>
      </c>
      <c r="B11">
        <v>1897</v>
      </c>
      <c r="C11">
        <v>2940</v>
      </c>
      <c r="F11" s="4"/>
    </row>
    <row r="12" spans="1:6" x14ac:dyDescent="0.25">
      <c r="A12" s="2" t="s">
        <v>7</v>
      </c>
      <c r="B12">
        <v>1078</v>
      </c>
      <c r="C12">
        <v>1820</v>
      </c>
      <c r="F12" s="4"/>
    </row>
    <row r="13" spans="1:6" x14ac:dyDescent="0.25">
      <c r="A13" t="s">
        <v>12</v>
      </c>
      <c r="B13">
        <f>SUM(B7:B12)</f>
        <v>5000</v>
      </c>
      <c r="C13">
        <f>SUM(C7:C12)</f>
        <v>7000</v>
      </c>
    </row>
    <row r="15" spans="1:6" x14ac:dyDescent="0.25">
      <c r="A15" t="s">
        <v>13</v>
      </c>
    </row>
    <row r="16" spans="1:6" x14ac:dyDescent="0.25">
      <c r="A16" t="s">
        <v>21</v>
      </c>
    </row>
    <row r="17" spans="1:1" x14ac:dyDescent="0.25">
      <c r="A17" t="s">
        <v>14</v>
      </c>
    </row>
    <row r="18" spans="1:1" x14ac:dyDescent="0.25">
      <c r="A18" t="s">
        <v>15</v>
      </c>
    </row>
    <row r="19" spans="1:1" x14ac:dyDescent="0.25">
      <c r="A19" t="s">
        <v>46</v>
      </c>
    </row>
    <row r="20" spans="1:1" x14ac:dyDescent="0.25">
      <c r="A20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22"/>
  <sheetViews>
    <sheetView tabSelected="1" topLeftCell="A4" zoomScaleNormal="100" workbookViewId="0">
      <selection activeCell="F17" sqref="F17"/>
    </sheetView>
  </sheetViews>
  <sheetFormatPr defaultRowHeight="15" x14ac:dyDescent="0.25"/>
  <cols>
    <col min="1" max="1" width="8" customWidth="1"/>
    <col min="5" max="5" width="11.42578125" customWidth="1"/>
    <col min="6" max="6" width="7.85546875" customWidth="1"/>
    <col min="7" max="7" width="7.5703125" customWidth="1"/>
    <col min="8" max="8" width="7.85546875" customWidth="1"/>
    <col min="9" max="9" width="5.85546875" customWidth="1"/>
    <col min="11" max="11" width="9.7109375" bestFit="1" customWidth="1"/>
    <col min="12" max="12" width="9" customWidth="1"/>
    <col min="13" max="13" width="8.28515625" customWidth="1"/>
    <col min="14" max="15" width="8.85546875" customWidth="1"/>
    <col min="16" max="16" width="10.140625" bestFit="1" customWidth="1"/>
    <col min="17" max="17" width="9.140625" bestFit="1" customWidth="1"/>
    <col min="18" max="18" width="9.140625" customWidth="1"/>
    <col min="19" max="19" width="11.85546875" customWidth="1"/>
    <col min="20" max="20" width="11.5703125" customWidth="1"/>
    <col min="21" max="21" width="11.28515625" customWidth="1"/>
  </cols>
  <sheetData>
    <row r="1" spans="1:21" x14ac:dyDescent="0.25">
      <c r="A1" s="40" t="s">
        <v>10</v>
      </c>
    </row>
    <row r="2" spans="1:21" x14ac:dyDescent="0.25">
      <c r="S2" s="35"/>
      <c r="T2" s="35"/>
    </row>
    <row r="3" spans="1:21" x14ac:dyDescent="0.25">
      <c r="A3" t="s">
        <v>11</v>
      </c>
    </row>
    <row r="4" spans="1:21" x14ac:dyDescent="0.25">
      <c r="S4" s="35" t="s">
        <v>29</v>
      </c>
      <c r="T4" s="35"/>
    </row>
    <row r="5" spans="1:21" ht="35.25" customHeight="1" x14ac:dyDescent="0.25">
      <c r="A5" s="10" t="s">
        <v>0</v>
      </c>
      <c r="B5" s="10" t="s">
        <v>30</v>
      </c>
      <c r="C5" s="10" t="s">
        <v>31</v>
      </c>
      <c r="D5" s="10" t="s">
        <v>39</v>
      </c>
      <c r="E5" s="31" t="s">
        <v>18</v>
      </c>
      <c r="F5" s="7" t="s">
        <v>19</v>
      </c>
      <c r="G5" s="7" t="s">
        <v>20</v>
      </c>
      <c r="H5" s="10" t="s">
        <v>17</v>
      </c>
      <c r="I5" s="10" t="s">
        <v>32</v>
      </c>
      <c r="J5" s="10" t="s">
        <v>37</v>
      </c>
      <c r="K5" s="10" t="s">
        <v>38</v>
      </c>
      <c r="L5" s="10" t="s">
        <v>33</v>
      </c>
      <c r="M5" s="10" t="s">
        <v>25</v>
      </c>
      <c r="N5" s="10" t="s">
        <v>26</v>
      </c>
      <c r="O5" s="10" t="s">
        <v>36</v>
      </c>
      <c r="P5" s="10" t="s">
        <v>27</v>
      </c>
      <c r="Q5" s="10" t="s">
        <v>28</v>
      </c>
      <c r="R5" s="10" t="s">
        <v>40</v>
      </c>
      <c r="S5" s="10" t="s">
        <v>34</v>
      </c>
      <c r="T5" s="10" t="s">
        <v>35</v>
      </c>
      <c r="U5" s="20"/>
    </row>
    <row r="6" spans="1:21" x14ac:dyDescent="0.25">
      <c r="A6" t="s">
        <v>1</v>
      </c>
      <c r="E6" s="22"/>
    </row>
    <row r="7" spans="1:21" x14ac:dyDescent="0.25">
      <c r="A7" s="2" t="s">
        <v>2</v>
      </c>
      <c r="B7" s="21">
        <v>120</v>
      </c>
      <c r="C7" s="21">
        <v>105</v>
      </c>
      <c r="D7" s="21">
        <f>B7+C7</f>
        <v>225</v>
      </c>
      <c r="E7" s="32">
        <f t="shared" ref="E7:E13" si="0">B7/C7*100</f>
        <v>114.28571428571428</v>
      </c>
      <c r="F7" s="8">
        <v>0</v>
      </c>
      <c r="G7" s="8">
        <f>F8</f>
        <v>1</v>
      </c>
      <c r="H7" s="8">
        <f>G7-F7</f>
        <v>1</v>
      </c>
      <c r="I7" s="8">
        <f>(F7+G7)/2</f>
        <v>0.5</v>
      </c>
      <c r="J7" s="21">
        <f>$I7*B7</f>
        <v>60</v>
      </c>
      <c r="K7" s="23">
        <f t="shared" ref="K7:K12" si="1">$I7*C7</f>
        <v>52.5</v>
      </c>
      <c r="L7" s="23">
        <f t="shared" ref="L7:L12" si="2">$I7*D7</f>
        <v>112.5</v>
      </c>
      <c r="M7" s="21">
        <f>SUM(B$7:B7)</f>
        <v>120</v>
      </c>
      <c r="N7" s="21">
        <f>SUM(C$7:C7)</f>
        <v>105</v>
      </c>
      <c r="O7" s="21">
        <f>SUM(D$7:D7)</f>
        <v>225</v>
      </c>
      <c r="P7" s="34">
        <f t="shared" ref="P7:R12" si="3">B7/$H7</f>
        <v>120</v>
      </c>
      <c r="Q7" s="34">
        <f t="shared" si="3"/>
        <v>105</v>
      </c>
      <c r="R7" s="34">
        <f t="shared" si="3"/>
        <v>225</v>
      </c>
      <c r="S7" s="33">
        <f>B7/($D$13*$H7)</f>
        <v>0.01</v>
      </c>
      <c r="T7" s="33">
        <f>C7/($D$13*$H7)</f>
        <v>8.7500000000000008E-3</v>
      </c>
      <c r="U7" s="24"/>
    </row>
    <row r="8" spans="1:21" x14ac:dyDescent="0.25">
      <c r="A8" s="3" t="s">
        <v>3</v>
      </c>
      <c r="B8" s="21">
        <v>396</v>
      </c>
      <c r="C8" s="21">
        <v>385.00000000000006</v>
      </c>
      <c r="D8" s="21">
        <f t="shared" ref="D8:D13" si="4">B8+C8</f>
        <v>781</v>
      </c>
      <c r="E8" s="32">
        <f t="shared" si="0"/>
        <v>102.85714285714285</v>
      </c>
      <c r="F8" s="8">
        <v>1</v>
      </c>
      <c r="G8" s="8">
        <f t="shared" ref="G8:G11" si="5">F9</f>
        <v>5</v>
      </c>
      <c r="H8" s="8">
        <f t="shared" ref="H8:H12" si="6">G8-F8</f>
        <v>4</v>
      </c>
      <c r="I8" s="8">
        <f t="shared" ref="I8:I12" si="7">(F8+G8)/2</f>
        <v>3</v>
      </c>
      <c r="J8" s="21">
        <f t="shared" ref="J8:J12" si="8">$I8*B8</f>
        <v>1188</v>
      </c>
      <c r="K8" s="21">
        <f t="shared" si="1"/>
        <v>1155.0000000000002</v>
      </c>
      <c r="L8" s="21">
        <f t="shared" si="2"/>
        <v>2343</v>
      </c>
      <c r="M8" s="21">
        <f>SUM(B$7:B8)</f>
        <v>516</v>
      </c>
      <c r="N8" s="21">
        <f>SUM(C$7:C8)</f>
        <v>490.00000000000006</v>
      </c>
      <c r="O8" s="21">
        <f>SUM(D$7:D8)</f>
        <v>1006</v>
      </c>
      <c r="P8" s="30">
        <f t="shared" si="3"/>
        <v>99</v>
      </c>
      <c r="Q8" s="30">
        <f t="shared" si="3"/>
        <v>96.250000000000014</v>
      </c>
      <c r="R8" s="30">
        <f t="shared" si="3"/>
        <v>195.25</v>
      </c>
      <c r="S8" s="33">
        <f t="shared" ref="S8:T12" si="9">B8/($D$13*$H8)</f>
        <v>8.2500000000000004E-3</v>
      </c>
      <c r="T8" s="33">
        <f t="shared" si="9"/>
        <v>8.0208333333333347E-3</v>
      </c>
      <c r="U8" s="24"/>
    </row>
    <row r="9" spans="1:21" x14ac:dyDescent="0.25">
      <c r="A9" s="2" t="s">
        <v>4</v>
      </c>
      <c r="B9" s="21">
        <v>862</v>
      </c>
      <c r="C9" s="21">
        <v>910</v>
      </c>
      <c r="D9" s="21">
        <f t="shared" si="4"/>
        <v>1772</v>
      </c>
      <c r="E9" s="32">
        <f t="shared" si="0"/>
        <v>94.725274725274716</v>
      </c>
      <c r="F9" s="8">
        <v>5</v>
      </c>
      <c r="G9" s="8">
        <f t="shared" si="5"/>
        <v>15</v>
      </c>
      <c r="H9" s="8">
        <f t="shared" si="6"/>
        <v>10</v>
      </c>
      <c r="I9" s="8">
        <f t="shared" si="7"/>
        <v>10</v>
      </c>
      <c r="J9" s="21">
        <f t="shared" si="8"/>
        <v>8620</v>
      </c>
      <c r="K9" s="21">
        <f t="shared" si="1"/>
        <v>9100</v>
      </c>
      <c r="L9" s="21">
        <f t="shared" si="2"/>
        <v>17720</v>
      </c>
      <c r="M9" s="21">
        <f>SUM(B$7:B9)</f>
        <v>1378</v>
      </c>
      <c r="N9" s="21">
        <f>SUM(C$7:C9)</f>
        <v>1400</v>
      </c>
      <c r="O9" s="21">
        <f>SUM(D$7:D9)</f>
        <v>2778</v>
      </c>
      <c r="P9" s="30">
        <f t="shared" si="3"/>
        <v>86.2</v>
      </c>
      <c r="Q9" s="30">
        <f t="shared" si="3"/>
        <v>91</v>
      </c>
      <c r="R9" s="30">
        <f t="shared" si="3"/>
        <v>177.2</v>
      </c>
      <c r="S9" s="33">
        <f t="shared" si="9"/>
        <v>7.1833333333333332E-3</v>
      </c>
      <c r="T9" s="33">
        <f t="shared" si="9"/>
        <v>7.5833333333333334E-3</v>
      </c>
      <c r="U9" s="24"/>
    </row>
    <row r="10" spans="1:21" x14ac:dyDescent="0.25">
      <c r="A10" s="2" t="s">
        <v>5</v>
      </c>
      <c r="B10" s="21">
        <v>647</v>
      </c>
      <c r="C10" s="21">
        <v>840</v>
      </c>
      <c r="D10" s="21">
        <f t="shared" si="4"/>
        <v>1487</v>
      </c>
      <c r="E10" s="32">
        <f t="shared" si="0"/>
        <v>77.023809523809533</v>
      </c>
      <c r="F10" s="8">
        <v>15</v>
      </c>
      <c r="G10" s="8">
        <f t="shared" si="5"/>
        <v>25</v>
      </c>
      <c r="H10" s="8">
        <f t="shared" si="6"/>
        <v>10</v>
      </c>
      <c r="I10" s="8">
        <f t="shared" si="7"/>
        <v>20</v>
      </c>
      <c r="J10" s="21">
        <f t="shared" si="8"/>
        <v>12940</v>
      </c>
      <c r="K10" s="21">
        <f t="shared" si="1"/>
        <v>16800</v>
      </c>
      <c r="L10" s="21">
        <f t="shared" si="2"/>
        <v>29740</v>
      </c>
      <c r="M10" s="21">
        <f>SUM(B$7:B10)</f>
        <v>2025</v>
      </c>
      <c r="N10" s="21">
        <f>SUM(C$7:C10)</f>
        <v>2240</v>
      </c>
      <c r="O10" s="21">
        <f>SUM(D$7:D10)</f>
        <v>4265</v>
      </c>
      <c r="P10" s="30">
        <f t="shared" si="3"/>
        <v>64.7</v>
      </c>
      <c r="Q10" s="30">
        <f t="shared" si="3"/>
        <v>84</v>
      </c>
      <c r="R10" s="30">
        <f t="shared" si="3"/>
        <v>148.69999999999999</v>
      </c>
      <c r="S10" s="33">
        <f t="shared" si="9"/>
        <v>5.391666666666667E-3</v>
      </c>
      <c r="T10" s="33">
        <f t="shared" si="9"/>
        <v>7.0000000000000001E-3</v>
      </c>
      <c r="U10" s="24"/>
    </row>
    <row r="11" spans="1:21" x14ac:dyDescent="0.25">
      <c r="A11" s="2" t="s">
        <v>6</v>
      </c>
      <c r="B11" s="21">
        <v>1897</v>
      </c>
      <c r="C11" s="21">
        <v>2940</v>
      </c>
      <c r="D11" s="21">
        <f t="shared" si="4"/>
        <v>4837</v>
      </c>
      <c r="E11" s="32">
        <f t="shared" si="0"/>
        <v>64.523809523809533</v>
      </c>
      <c r="F11" s="8">
        <v>25</v>
      </c>
      <c r="G11" s="8">
        <f t="shared" si="5"/>
        <v>65</v>
      </c>
      <c r="H11" s="8">
        <f t="shared" si="6"/>
        <v>40</v>
      </c>
      <c r="I11" s="8">
        <f t="shared" si="7"/>
        <v>45</v>
      </c>
      <c r="J11" s="21">
        <f t="shared" si="8"/>
        <v>85365</v>
      </c>
      <c r="K11" s="21">
        <f t="shared" si="1"/>
        <v>132300</v>
      </c>
      <c r="L11" s="21">
        <f t="shared" si="2"/>
        <v>217665</v>
      </c>
      <c r="M11" s="21">
        <f>SUM(B$7:B11)</f>
        <v>3922</v>
      </c>
      <c r="N11" s="21">
        <f>SUM(C$7:C11)</f>
        <v>5180</v>
      </c>
      <c r="O11" s="21">
        <f>SUM(D$7:D11)</f>
        <v>9102</v>
      </c>
      <c r="P11" s="30">
        <f t="shared" si="3"/>
        <v>47.424999999999997</v>
      </c>
      <c r="Q11" s="30">
        <f t="shared" si="3"/>
        <v>73.5</v>
      </c>
      <c r="R11" s="30">
        <f t="shared" si="3"/>
        <v>120.925</v>
      </c>
      <c r="S11" s="33">
        <f t="shared" si="9"/>
        <v>3.9520833333333335E-3</v>
      </c>
      <c r="T11" s="33">
        <f t="shared" si="9"/>
        <v>6.1250000000000002E-3</v>
      </c>
      <c r="U11" s="24"/>
    </row>
    <row r="12" spans="1:21" x14ac:dyDescent="0.25">
      <c r="A12" s="2" t="s">
        <v>7</v>
      </c>
      <c r="B12" s="21">
        <v>1078</v>
      </c>
      <c r="C12" s="21">
        <v>1820</v>
      </c>
      <c r="D12" s="21">
        <f t="shared" si="4"/>
        <v>2898</v>
      </c>
      <c r="E12" s="32">
        <f t="shared" si="0"/>
        <v>59.230769230769234</v>
      </c>
      <c r="F12" s="8">
        <v>65</v>
      </c>
      <c r="G12" s="8">
        <v>100</v>
      </c>
      <c r="H12" s="8">
        <f t="shared" si="6"/>
        <v>35</v>
      </c>
      <c r="I12" s="8">
        <f t="shared" si="7"/>
        <v>82.5</v>
      </c>
      <c r="J12" s="21">
        <f t="shared" si="8"/>
        <v>88935</v>
      </c>
      <c r="K12" s="21">
        <f t="shared" si="1"/>
        <v>150150</v>
      </c>
      <c r="L12" s="21">
        <f t="shared" si="2"/>
        <v>239085</v>
      </c>
      <c r="M12" s="21">
        <f>SUM(B$7:B12)</f>
        <v>5000</v>
      </c>
      <c r="N12" s="21">
        <f>SUM(C$7:C12)</f>
        <v>7000</v>
      </c>
      <c r="O12" s="21">
        <f>SUM(D$7:D12)</f>
        <v>12000</v>
      </c>
      <c r="P12" s="30">
        <f t="shared" si="3"/>
        <v>30.8</v>
      </c>
      <c r="Q12" s="30">
        <f t="shared" si="3"/>
        <v>52</v>
      </c>
      <c r="R12" s="30">
        <f t="shared" si="3"/>
        <v>82.8</v>
      </c>
      <c r="S12" s="33">
        <f t="shared" si="9"/>
        <v>2.5666666666666667E-3</v>
      </c>
      <c r="T12" s="33">
        <f t="shared" si="9"/>
        <v>4.3333333333333331E-3</v>
      </c>
      <c r="U12" s="24"/>
    </row>
    <row r="13" spans="1:21" x14ac:dyDescent="0.25">
      <c r="A13" t="s">
        <v>12</v>
      </c>
      <c r="B13" s="29">
        <f>SUM(B7:B12)</f>
        <v>5000</v>
      </c>
      <c r="C13" s="29">
        <f>SUM(C7:C12)</f>
        <v>7000</v>
      </c>
      <c r="D13" s="29">
        <f t="shared" si="4"/>
        <v>12000</v>
      </c>
      <c r="E13" s="32">
        <f t="shared" si="0"/>
        <v>71.428571428571431</v>
      </c>
      <c r="F13" s="8"/>
      <c r="G13" s="8"/>
      <c r="H13" s="8"/>
      <c r="I13" s="9"/>
      <c r="J13" s="29">
        <f>SUM(J7:J12)</f>
        <v>197108</v>
      </c>
      <c r="K13" s="29">
        <f>SUM(K7:K12)</f>
        <v>309557.5</v>
      </c>
      <c r="L13" s="29">
        <f>SUM(L7:L12)</f>
        <v>506665.5</v>
      </c>
      <c r="M13" s="8"/>
      <c r="N13" s="8"/>
      <c r="O13" s="8"/>
      <c r="P13" s="8"/>
      <c r="Q13" s="8"/>
      <c r="R13" s="8"/>
      <c r="S13" s="8"/>
      <c r="T13" s="8"/>
    </row>
    <row r="14" spans="1:21" x14ac:dyDescent="0.25">
      <c r="F14" s="11" t="s">
        <v>22</v>
      </c>
      <c r="G14" s="11" t="s">
        <v>23</v>
      </c>
      <c r="H14" s="12" t="s">
        <v>24</v>
      </c>
      <c r="J14" s="8"/>
      <c r="K14" s="8"/>
    </row>
    <row r="15" spans="1:21" x14ac:dyDescent="0.25">
      <c r="A15" t="s">
        <v>13</v>
      </c>
      <c r="F15" s="16"/>
      <c r="G15" s="16"/>
      <c r="H15" s="16"/>
      <c r="I15" s="18" t="s">
        <v>43</v>
      </c>
      <c r="K15" s="8"/>
    </row>
    <row r="16" spans="1:21" x14ac:dyDescent="0.25">
      <c r="A16" t="s">
        <v>21</v>
      </c>
      <c r="F16" s="39">
        <f>J13/B13</f>
        <v>39.421599999999998</v>
      </c>
      <c r="G16" s="39">
        <f>K13/C13</f>
        <v>44.222499999999997</v>
      </c>
      <c r="H16" s="39">
        <f>L13/D13</f>
        <v>42.222124999999998</v>
      </c>
    </row>
    <row r="17" spans="1:18" ht="15.75" thickBot="1" x14ac:dyDescent="0.3">
      <c r="A17" t="s">
        <v>14</v>
      </c>
      <c r="F17" s="17">
        <f>$F$11+(((M12/2)-M10)/(M11-M10))*$H$11</f>
        <v>35.015814443858723</v>
      </c>
      <c r="G17" s="17">
        <f t="shared" ref="G17:H17" si="10">$F$11+(((N12/2)-N10)/(N11-N10))*$H$11</f>
        <v>42.142857142857139</v>
      </c>
      <c r="H17" s="17">
        <f t="shared" si="10"/>
        <v>39.347736200124046</v>
      </c>
      <c r="I17" s="18" t="s">
        <v>44</v>
      </c>
    </row>
    <row r="18" spans="1:18" ht="15.75" thickBot="1" x14ac:dyDescent="0.3">
      <c r="A18" t="s">
        <v>15</v>
      </c>
      <c r="F18" s="28" t="s">
        <v>2</v>
      </c>
      <c r="G18" s="28" t="s">
        <v>2</v>
      </c>
      <c r="H18" s="28" t="s">
        <v>2</v>
      </c>
      <c r="I18" s="18" t="s">
        <v>45</v>
      </c>
      <c r="O18" s="36" t="s">
        <v>42</v>
      </c>
      <c r="P18" s="37">
        <f>MAX(P7:P12)</f>
        <v>120</v>
      </c>
      <c r="Q18" s="37">
        <f>MAX(Q7:Q12)</f>
        <v>105</v>
      </c>
      <c r="R18" s="38">
        <f>MAX(R7:R12)</f>
        <v>225</v>
      </c>
    </row>
    <row r="19" spans="1:18" x14ac:dyDescent="0.25">
      <c r="A19" t="s">
        <v>46</v>
      </c>
      <c r="F19" s="11">
        <f>(B12/M9)*100</f>
        <v>78.229317851959351</v>
      </c>
      <c r="G19" s="11">
        <f t="shared" ref="G19:H19" si="11">(C12/N9)*100</f>
        <v>130</v>
      </c>
      <c r="H19" s="11">
        <f t="shared" si="11"/>
        <v>104.31965442764579</v>
      </c>
    </row>
    <row r="20" spans="1:18" x14ac:dyDescent="0.25">
      <c r="A20" t="s">
        <v>16</v>
      </c>
      <c r="E20" s="18" t="s">
        <v>41</v>
      </c>
    </row>
    <row r="21" spans="1:18" x14ac:dyDescent="0.25">
      <c r="E21" s="5"/>
    </row>
    <row r="22" spans="1:18" ht="30" x14ac:dyDescent="0.25">
      <c r="B22" s="13" t="s">
        <v>0</v>
      </c>
      <c r="C22" s="14" t="s">
        <v>47</v>
      </c>
      <c r="D22" s="14" t="s">
        <v>48</v>
      </c>
    </row>
    <row r="23" spans="1:18" x14ac:dyDescent="0.25">
      <c r="A23" s="13">
        <v>0</v>
      </c>
      <c r="B23" s="13" t="str">
        <f>A7</f>
        <v>0</v>
      </c>
      <c r="C23" s="25">
        <f>-S7</f>
        <v>-0.01</v>
      </c>
      <c r="D23" s="25">
        <f>T7</f>
        <v>8.7500000000000008E-3</v>
      </c>
    </row>
    <row r="24" spans="1:18" x14ac:dyDescent="0.25">
      <c r="A24" s="13">
        <v>1</v>
      </c>
      <c r="B24" s="13"/>
      <c r="C24" s="25">
        <f>-S8</f>
        <v>-8.2500000000000004E-3</v>
      </c>
      <c r="D24" s="25">
        <f>T8</f>
        <v>8.0208333333333347E-3</v>
      </c>
      <c r="F24" s="6"/>
      <c r="H24" s="6"/>
      <c r="J24" s="6"/>
    </row>
    <row r="25" spans="1:18" x14ac:dyDescent="0.25">
      <c r="A25" s="13">
        <v>2</v>
      </c>
      <c r="B25" s="19"/>
      <c r="C25" s="15">
        <f>C24</f>
        <v>-8.2500000000000004E-3</v>
      </c>
      <c r="D25" s="26">
        <f>D24</f>
        <v>8.0208333333333347E-3</v>
      </c>
    </row>
    <row r="26" spans="1:18" x14ac:dyDescent="0.25">
      <c r="A26" s="13">
        <v>3</v>
      </c>
      <c r="B26" s="19" t="str">
        <f>A8</f>
        <v>1-4</v>
      </c>
      <c r="C26" s="15">
        <f t="shared" ref="C26:C27" si="12">C25</f>
        <v>-8.2500000000000004E-3</v>
      </c>
      <c r="D26" s="26">
        <f t="shared" ref="D26:D27" si="13">D25</f>
        <v>8.0208333333333347E-3</v>
      </c>
    </row>
    <row r="27" spans="1:18" x14ac:dyDescent="0.25">
      <c r="A27" s="13">
        <v>4</v>
      </c>
      <c r="B27" s="8"/>
      <c r="C27" s="15">
        <f t="shared" si="12"/>
        <v>-8.2500000000000004E-3</v>
      </c>
      <c r="D27" s="26">
        <f t="shared" si="13"/>
        <v>8.0208333333333347E-3</v>
      </c>
    </row>
    <row r="28" spans="1:18" x14ac:dyDescent="0.25">
      <c r="A28" s="13">
        <v>5</v>
      </c>
      <c r="B28" s="13"/>
      <c r="C28" s="25">
        <f>-S9</f>
        <v>-7.1833333333333332E-3</v>
      </c>
      <c r="D28" s="27">
        <f>T9</f>
        <v>7.5833333333333334E-3</v>
      </c>
    </row>
    <row r="29" spans="1:18" x14ac:dyDescent="0.25">
      <c r="A29" s="13">
        <v>6</v>
      </c>
      <c r="B29" s="8"/>
      <c r="C29" s="15">
        <f>C28</f>
        <v>-7.1833333333333332E-3</v>
      </c>
      <c r="D29" s="26">
        <f>D28</f>
        <v>7.5833333333333334E-3</v>
      </c>
    </row>
    <row r="30" spans="1:18" x14ac:dyDescent="0.25">
      <c r="A30" s="13">
        <v>7</v>
      </c>
      <c r="B30" s="8"/>
      <c r="C30" s="15">
        <f t="shared" ref="C30:C37" si="14">C29</f>
        <v>-7.1833333333333332E-3</v>
      </c>
      <c r="D30" s="26">
        <f t="shared" ref="D30:D37" si="15">D29</f>
        <v>7.5833333333333334E-3</v>
      </c>
    </row>
    <row r="31" spans="1:18" x14ac:dyDescent="0.25">
      <c r="A31" s="13">
        <v>8</v>
      </c>
      <c r="B31" s="8"/>
      <c r="C31" s="15">
        <f t="shared" si="14"/>
        <v>-7.1833333333333332E-3</v>
      </c>
      <c r="D31" s="26">
        <f t="shared" si="15"/>
        <v>7.5833333333333334E-3</v>
      </c>
    </row>
    <row r="32" spans="1:18" x14ac:dyDescent="0.25">
      <c r="A32" s="13">
        <v>9</v>
      </c>
      <c r="B32" s="8"/>
      <c r="C32" s="15">
        <f t="shared" si="14"/>
        <v>-7.1833333333333332E-3</v>
      </c>
      <c r="D32" s="26">
        <f t="shared" si="15"/>
        <v>7.5833333333333334E-3</v>
      </c>
    </row>
    <row r="33" spans="1:4" x14ac:dyDescent="0.25">
      <c r="A33" s="13">
        <v>10</v>
      </c>
      <c r="B33" s="8" t="str">
        <f>A9</f>
        <v>5-14</v>
      </c>
      <c r="C33" s="15">
        <f t="shared" si="14"/>
        <v>-7.1833333333333332E-3</v>
      </c>
      <c r="D33" s="26">
        <f t="shared" si="15"/>
        <v>7.5833333333333334E-3</v>
      </c>
    </row>
    <row r="34" spans="1:4" x14ac:dyDescent="0.25">
      <c r="A34" s="13">
        <v>11</v>
      </c>
      <c r="B34" s="8"/>
      <c r="C34" s="15">
        <f t="shared" si="14"/>
        <v>-7.1833333333333332E-3</v>
      </c>
      <c r="D34" s="26">
        <f t="shared" si="15"/>
        <v>7.5833333333333334E-3</v>
      </c>
    </row>
    <row r="35" spans="1:4" x14ac:dyDescent="0.25">
      <c r="A35" s="13">
        <v>12</v>
      </c>
      <c r="B35" s="8"/>
      <c r="C35" s="15">
        <f t="shared" si="14"/>
        <v>-7.1833333333333332E-3</v>
      </c>
      <c r="D35" s="26">
        <f t="shared" si="15"/>
        <v>7.5833333333333334E-3</v>
      </c>
    </row>
    <row r="36" spans="1:4" x14ac:dyDescent="0.25">
      <c r="A36" s="13">
        <v>13</v>
      </c>
      <c r="B36" s="8"/>
      <c r="C36" s="15">
        <f t="shared" si="14"/>
        <v>-7.1833333333333332E-3</v>
      </c>
      <c r="D36" s="26">
        <f t="shared" si="15"/>
        <v>7.5833333333333334E-3</v>
      </c>
    </row>
    <row r="37" spans="1:4" x14ac:dyDescent="0.25">
      <c r="A37" s="13">
        <v>14</v>
      </c>
      <c r="B37" s="8"/>
      <c r="C37" s="15">
        <f t="shared" si="14"/>
        <v>-7.1833333333333332E-3</v>
      </c>
      <c r="D37" s="26">
        <f t="shared" si="15"/>
        <v>7.5833333333333334E-3</v>
      </c>
    </row>
    <row r="38" spans="1:4" x14ac:dyDescent="0.25">
      <c r="A38" s="13">
        <v>15</v>
      </c>
      <c r="B38" s="13"/>
      <c r="C38" s="25">
        <f>-S10</f>
        <v>-5.391666666666667E-3</v>
      </c>
      <c r="D38" s="27">
        <f>T10</f>
        <v>7.0000000000000001E-3</v>
      </c>
    </row>
    <row r="39" spans="1:4" x14ac:dyDescent="0.25">
      <c r="A39" s="13">
        <v>16</v>
      </c>
      <c r="B39" s="8"/>
      <c r="C39" s="15">
        <f>C38</f>
        <v>-5.391666666666667E-3</v>
      </c>
      <c r="D39" s="26">
        <f>D38</f>
        <v>7.0000000000000001E-3</v>
      </c>
    </row>
    <row r="40" spans="1:4" x14ac:dyDescent="0.25">
      <c r="A40" s="13">
        <v>17</v>
      </c>
      <c r="B40" s="8"/>
      <c r="C40" s="15">
        <f t="shared" ref="C40:C47" si="16">C39</f>
        <v>-5.391666666666667E-3</v>
      </c>
      <c r="D40" s="26">
        <f t="shared" ref="D40:D47" si="17">D39</f>
        <v>7.0000000000000001E-3</v>
      </c>
    </row>
    <row r="41" spans="1:4" x14ac:dyDescent="0.25">
      <c r="A41" s="13">
        <v>18</v>
      </c>
      <c r="B41" s="8"/>
      <c r="C41" s="15">
        <f t="shared" si="16"/>
        <v>-5.391666666666667E-3</v>
      </c>
      <c r="D41" s="26">
        <f t="shared" si="17"/>
        <v>7.0000000000000001E-3</v>
      </c>
    </row>
    <row r="42" spans="1:4" x14ac:dyDescent="0.25">
      <c r="A42" s="13">
        <v>19</v>
      </c>
      <c r="B42" s="8"/>
      <c r="C42" s="15">
        <f t="shared" si="16"/>
        <v>-5.391666666666667E-3</v>
      </c>
      <c r="D42" s="26">
        <f t="shared" si="17"/>
        <v>7.0000000000000001E-3</v>
      </c>
    </row>
    <row r="43" spans="1:4" x14ac:dyDescent="0.25">
      <c r="A43" s="13">
        <v>20</v>
      </c>
      <c r="B43" s="8" t="str">
        <f>A10</f>
        <v>15-24</v>
      </c>
      <c r="C43" s="15">
        <f t="shared" si="16"/>
        <v>-5.391666666666667E-3</v>
      </c>
      <c r="D43" s="26">
        <f t="shared" si="17"/>
        <v>7.0000000000000001E-3</v>
      </c>
    </row>
    <row r="44" spans="1:4" x14ac:dyDescent="0.25">
      <c r="A44" s="13">
        <v>21</v>
      </c>
      <c r="B44" s="8"/>
      <c r="C44" s="15">
        <f t="shared" si="16"/>
        <v>-5.391666666666667E-3</v>
      </c>
      <c r="D44" s="26">
        <f t="shared" si="17"/>
        <v>7.0000000000000001E-3</v>
      </c>
    </row>
    <row r="45" spans="1:4" x14ac:dyDescent="0.25">
      <c r="A45" s="13">
        <v>22</v>
      </c>
      <c r="B45" s="8"/>
      <c r="C45" s="15">
        <f t="shared" si="16"/>
        <v>-5.391666666666667E-3</v>
      </c>
      <c r="D45" s="26">
        <f t="shared" si="17"/>
        <v>7.0000000000000001E-3</v>
      </c>
    </row>
    <row r="46" spans="1:4" x14ac:dyDescent="0.25">
      <c r="A46" s="13">
        <v>23</v>
      </c>
      <c r="B46" s="8"/>
      <c r="C46" s="15">
        <f t="shared" si="16"/>
        <v>-5.391666666666667E-3</v>
      </c>
      <c r="D46" s="26">
        <f t="shared" si="17"/>
        <v>7.0000000000000001E-3</v>
      </c>
    </row>
    <row r="47" spans="1:4" x14ac:dyDescent="0.25">
      <c r="A47" s="13">
        <v>24</v>
      </c>
      <c r="B47" s="8"/>
      <c r="C47" s="15">
        <f t="shared" si="16"/>
        <v>-5.391666666666667E-3</v>
      </c>
      <c r="D47" s="26">
        <f t="shared" si="17"/>
        <v>7.0000000000000001E-3</v>
      </c>
    </row>
    <row r="48" spans="1:4" x14ac:dyDescent="0.25">
      <c r="A48" s="13">
        <v>25</v>
      </c>
      <c r="B48" s="13"/>
      <c r="C48" s="25">
        <f>-S11</f>
        <v>-3.9520833333333335E-3</v>
      </c>
      <c r="D48" s="27">
        <f>T11</f>
        <v>6.1250000000000002E-3</v>
      </c>
    </row>
    <row r="49" spans="1:4" x14ac:dyDescent="0.25">
      <c r="A49" s="13">
        <v>26</v>
      </c>
      <c r="B49" s="8"/>
      <c r="C49" s="15">
        <f>C48</f>
        <v>-3.9520833333333335E-3</v>
      </c>
      <c r="D49" s="26">
        <f>D48</f>
        <v>6.1250000000000002E-3</v>
      </c>
    </row>
    <row r="50" spans="1:4" x14ac:dyDescent="0.25">
      <c r="A50" s="13">
        <v>27</v>
      </c>
      <c r="B50" s="8"/>
      <c r="C50" s="15">
        <f t="shared" ref="C50:C67" si="18">C49</f>
        <v>-3.9520833333333335E-3</v>
      </c>
      <c r="D50" s="26">
        <f t="shared" ref="D50:D67" si="19">D49</f>
        <v>6.1250000000000002E-3</v>
      </c>
    </row>
    <row r="51" spans="1:4" x14ac:dyDescent="0.25">
      <c r="A51" s="13">
        <v>28</v>
      </c>
      <c r="B51" s="8"/>
      <c r="C51" s="15">
        <f t="shared" si="18"/>
        <v>-3.9520833333333335E-3</v>
      </c>
      <c r="D51" s="26">
        <f t="shared" si="19"/>
        <v>6.1250000000000002E-3</v>
      </c>
    </row>
    <row r="52" spans="1:4" x14ac:dyDescent="0.25">
      <c r="A52" s="13">
        <v>29</v>
      </c>
      <c r="B52" s="8"/>
      <c r="C52" s="15">
        <f t="shared" si="18"/>
        <v>-3.9520833333333335E-3</v>
      </c>
      <c r="D52" s="26">
        <f t="shared" si="19"/>
        <v>6.1250000000000002E-3</v>
      </c>
    </row>
    <row r="53" spans="1:4" x14ac:dyDescent="0.25">
      <c r="A53" s="13">
        <v>30</v>
      </c>
      <c r="B53" s="8"/>
      <c r="C53" s="15">
        <f t="shared" si="18"/>
        <v>-3.9520833333333335E-3</v>
      </c>
      <c r="D53" s="26">
        <f t="shared" si="19"/>
        <v>6.1250000000000002E-3</v>
      </c>
    </row>
    <row r="54" spans="1:4" x14ac:dyDescent="0.25">
      <c r="A54" s="13">
        <v>31</v>
      </c>
      <c r="B54" s="8"/>
      <c r="C54" s="15">
        <f t="shared" si="18"/>
        <v>-3.9520833333333335E-3</v>
      </c>
      <c r="D54" s="26">
        <f t="shared" si="19"/>
        <v>6.1250000000000002E-3</v>
      </c>
    </row>
    <row r="55" spans="1:4" x14ac:dyDescent="0.25">
      <c r="A55" s="13">
        <v>32</v>
      </c>
      <c r="B55" s="8"/>
      <c r="C55" s="15">
        <f t="shared" si="18"/>
        <v>-3.9520833333333335E-3</v>
      </c>
      <c r="D55" s="26">
        <f t="shared" si="19"/>
        <v>6.1250000000000002E-3</v>
      </c>
    </row>
    <row r="56" spans="1:4" x14ac:dyDescent="0.25">
      <c r="A56" s="13">
        <v>33</v>
      </c>
      <c r="B56" s="8"/>
      <c r="C56" s="15">
        <f t="shared" si="18"/>
        <v>-3.9520833333333335E-3</v>
      </c>
      <c r="D56" s="26">
        <f t="shared" si="19"/>
        <v>6.1250000000000002E-3</v>
      </c>
    </row>
    <row r="57" spans="1:4" x14ac:dyDescent="0.25">
      <c r="A57" s="13">
        <v>34</v>
      </c>
      <c r="B57" s="8"/>
      <c r="C57" s="15">
        <f t="shared" si="18"/>
        <v>-3.9520833333333335E-3</v>
      </c>
      <c r="D57" s="26">
        <f t="shared" si="19"/>
        <v>6.1250000000000002E-3</v>
      </c>
    </row>
    <row r="58" spans="1:4" x14ac:dyDescent="0.25">
      <c r="A58" s="13">
        <v>35</v>
      </c>
      <c r="B58" s="8"/>
      <c r="C58" s="15">
        <f t="shared" si="18"/>
        <v>-3.9520833333333335E-3</v>
      </c>
      <c r="D58" s="26">
        <f t="shared" si="19"/>
        <v>6.1250000000000002E-3</v>
      </c>
    </row>
    <row r="59" spans="1:4" x14ac:dyDescent="0.25">
      <c r="A59" s="13">
        <v>36</v>
      </c>
      <c r="B59" s="8"/>
      <c r="C59" s="15">
        <f t="shared" si="18"/>
        <v>-3.9520833333333335E-3</v>
      </c>
      <c r="D59" s="26">
        <f t="shared" si="19"/>
        <v>6.1250000000000002E-3</v>
      </c>
    </row>
    <row r="60" spans="1:4" x14ac:dyDescent="0.25">
      <c r="A60" s="13">
        <v>37</v>
      </c>
      <c r="B60" s="8"/>
      <c r="C60" s="15">
        <f t="shared" si="18"/>
        <v>-3.9520833333333335E-3</v>
      </c>
      <c r="D60" s="26">
        <f t="shared" si="19"/>
        <v>6.1250000000000002E-3</v>
      </c>
    </row>
    <row r="61" spans="1:4" x14ac:dyDescent="0.25">
      <c r="A61" s="13">
        <v>38</v>
      </c>
      <c r="B61" s="8"/>
      <c r="C61" s="15">
        <f t="shared" si="18"/>
        <v>-3.9520833333333335E-3</v>
      </c>
      <c r="D61" s="26">
        <f t="shared" si="19"/>
        <v>6.1250000000000002E-3</v>
      </c>
    </row>
    <row r="62" spans="1:4" x14ac:dyDescent="0.25">
      <c r="A62" s="13">
        <v>39</v>
      </c>
      <c r="B62" s="8"/>
      <c r="C62" s="15">
        <f t="shared" si="18"/>
        <v>-3.9520833333333335E-3</v>
      </c>
      <c r="D62" s="26">
        <f t="shared" si="19"/>
        <v>6.1250000000000002E-3</v>
      </c>
    </row>
    <row r="63" spans="1:4" x14ac:dyDescent="0.25">
      <c r="A63" s="13">
        <v>40</v>
      </c>
      <c r="B63" s="8"/>
      <c r="C63" s="15">
        <f t="shared" si="18"/>
        <v>-3.9520833333333335E-3</v>
      </c>
      <c r="D63" s="26">
        <f t="shared" si="19"/>
        <v>6.1250000000000002E-3</v>
      </c>
    </row>
    <row r="64" spans="1:4" x14ac:dyDescent="0.25">
      <c r="A64" s="13">
        <v>41</v>
      </c>
      <c r="B64" s="8"/>
      <c r="C64" s="15">
        <f t="shared" si="18"/>
        <v>-3.9520833333333335E-3</v>
      </c>
      <c r="D64" s="26">
        <f t="shared" si="19"/>
        <v>6.1250000000000002E-3</v>
      </c>
    </row>
    <row r="65" spans="1:4" x14ac:dyDescent="0.25">
      <c r="A65" s="13">
        <v>42</v>
      </c>
      <c r="B65" s="8"/>
      <c r="C65" s="15">
        <f t="shared" si="18"/>
        <v>-3.9520833333333335E-3</v>
      </c>
      <c r="D65" s="26">
        <f t="shared" si="19"/>
        <v>6.1250000000000002E-3</v>
      </c>
    </row>
    <row r="66" spans="1:4" x14ac:dyDescent="0.25">
      <c r="A66" s="13">
        <v>43</v>
      </c>
      <c r="B66" s="8"/>
      <c r="C66" s="15">
        <f t="shared" si="18"/>
        <v>-3.9520833333333335E-3</v>
      </c>
      <c r="D66" s="26">
        <f t="shared" si="19"/>
        <v>6.1250000000000002E-3</v>
      </c>
    </row>
    <row r="67" spans="1:4" x14ac:dyDescent="0.25">
      <c r="A67" s="13">
        <v>44</v>
      </c>
      <c r="B67" s="8"/>
      <c r="C67" s="15">
        <f t="shared" si="18"/>
        <v>-3.9520833333333335E-3</v>
      </c>
      <c r="D67" s="26">
        <f t="shared" si="19"/>
        <v>6.1250000000000002E-3</v>
      </c>
    </row>
    <row r="68" spans="1:4" x14ac:dyDescent="0.25">
      <c r="A68" s="13">
        <v>45</v>
      </c>
      <c r="B68" s="8" t="str">
        <f>A11</f>
        <v>25-64</v>
      </c>
      <c r="C68" s="15">
        <f t="shared" ref="C68:C87" si="20">C67</f>
        <v>-3.9520833333333335E-3</v>
      </c>
      <c r="D68" s="26">
        <f t="shared" ref="D68:D87" si="21">D67</f>
        <v>6.1250000000000002E-3</v>
      </c>
    </row>
    <row r="69" spans="1:4" x14ac:dyDescent="0.25">
      <c r="A69" s="13">
        <v>46</v>
      </c>
      <c r="B69" s="8"/>
      <c r="C69" s="15">
        <f t="shared" si="20"/>
        <v>-3.9520833333333335E-3</v>
      </c>
      <c r="D69" s="26">
        <f t="shared" si="21"/>
        <v>6.1250000000000002E-3</v>
      </c>
    </row>
    <row r="70" spans="1:4" x14ac:dyDescent="0.25">
      <c r="A70" s="13">
        <v>47</v>
      </c>
      <c r="B70" s="8"/>
      <c r="C70" s="15">
        <f t="shared" si="20"/>
        <v>-3.9520833333333335E-3</v>
      </c>
      <c r="D70" s="26">
        <f t="shared" si="21"/>
        <v>6.1250000000000002E-3</v>
      </c>
    </row>
    <row r="71" spans="1:4" x14ac:dyDescent="0.25">
      <c r="A71" s="13">
        <v>48</v>
      </c>
      <c r="B71" s="8"/>
      <c r="C71" s="15">
        <f t="shared" si="20"/>
        <v>-3.9520833333333335E-3</v>
      </c>
      <c r="D71" s="26">
        <f t="shared" si="21"/>
        <v>6.1250000000000002E-3</v>
      </c>
    </row>
    <row r="72" spans="1:4" x14ac:dyDescent="0.25">
      <c r="A72" s="13">
        <v>49</v>
      </c>
      <c r="B72" s="8"/>
      <c r="C72" s="15">
        <f t="shared" si="20"/>
        <v>-3.9520833333333335E-3</v>
      </c>
      <c r="D72" s="26">
        <f t="shared" si="21"/>
        <v>6.1250000000000002E-3</v>
      </c>
    </row>
    <row r="73" spans="1:4" x14ac:dyDescent="0.25">
      <c r="A73" s="13">
        <v>50</v>
      </c>
      <c r="B73" s="8"/>
      <c r="C73" s="15">
        <f t="shared" si="20"/>
        <v>-3.9520833333333335E-3</v>
      </c>
      <c r="D73" s="26">
        <f t="shared" si="21"/>
        <v>6.1250000000000002E-3</v>
      </c>
    </row>
    <row r="74" spans="1:4" x14ac:dyDescent="0.25">
      <c r="A74" s="13">
        <v>51</v>
      </c>
      <c r="B74" s="8"/>
      <c r="C74" s="15">
        <f t="shared" si="20"/>
        <v>-3.9520833333333335E-3</v>
      </c>
      <c r="D74" s="26">
        <f t="shared" si="21"/>
        <v>6.1250000000000002E-3</v>
      </c>
    </row>
    <row r="75" spans="1:4" x14ac:dyDescent="0.25">
      <c r="A75" s="13">
        <v>52</v>
      </c>
      <c r="B75" s="8"/>
      <c r="C75" s="15">
        <f t="shared" si="20"/>
        <v>-3.9520833333333335E-3</v>
      </c>
      <c r="D75" s="26">
        <f t="shared" si="21"/>
        <v>6.1250000000000002E-3</v>
      </c>
    </row>
    <row r="76" spans="1:4" x14ac:dyDescent="0.25">
      <c r="A76" s="13">
        <v>53</v>
      </c>
      <c r="B76" s="8"/>
      <c r="C76" s="15">
        <f t="shared" si="20"/>
        <v>-3.9520833333333335E-3</v>
      </c>
      <c r="D76" s="26">
        <f t="shared" si="21"/>
        <v>6.1250000000000002E-3</v>
      </c>
    </row>
    <row r="77" spans="1:4" x14ac:dyDescent="0.25">
      <c r="A77" s="13">
        <v>54</v>
      </c>
      <c r="B77" s="8"/>
      <c r="C77" s="15">
        <f t="shared" si="20"/>
        <v>-3.9520833333333335E-3</v>
      </c>
      <c r="D77" s="26">
        <f t="shared" si="21"/>
        <v>6.1250000000000002E-3</v>
      </c>
    </row>
    <row r="78" spans="1:4" x14ac:dyDescent="0.25">
      <c r="A78" s="13">
        <v>55</v>
      </c>
      <c r="B78" s="8"/>
      <c r="C78" s="15">
        <f t="shared" si="20"/>
        <v>-3.9520833333333335E-3</v>
      </c>
      <c r="D78" s="26">
        <f t="shared" si="21"/>
        <v>6.1250000000000002E-3</v>
      </c>
    </row>
    <row r="79" spans="1:4" x14ac:dyDescent="0.25">
      <c r="A79" s="13">
        <v>56</v>
      </c>
      <c r="B79" s="8"/>
      <c r="C79" s="15">
        <f t="shared" si="20"/>
        <v>-3.9520833333333335E-3</v>
      </c>
      <c r="D79" s="26">
        <f t="shared" si="21"/>
        <v>6.1250000000000002E-3</v>
      </c>
    </row>
    <row r="80" spans="1:4" x14ac:dyDescent="0.25">
      <c r="A80" s="13">
        <v>57</v>
      </c>
      <c r="B80" s="8"/>
      <c r="C80" s="15">
        <f t="shared" si="20"/>
        <v>-3.9520833333333335E-3</v>
      </c>
      <c r="D80" s="26">
        <f t="shared" si="21"/>
        <v>6.1250000000000002E-3</v>
      </c>
    </row>
    <row r="81" spans="1:4" x14ac:dyDescent="0.25">
      <c r="A81" s="13">
        <v>58</v>
      </c>
      <c r="B81" s="8"/>
      <c r="C81" s="15">
        <f t="shared" si="20"/>
        <v>-3.9520833333333335E-3</v>
      </c>
      <c r="D81" s="26">
        <f t="shared" si="21"/>
        <v>6.1250000000000002E-3</v>
      </c>
    </row>
    <row r="82" spans="1:4" x14ac:dyDescent="0.25">
      <c r="A82" s="13">
        <v>59</v>
      </c>
      <c r="B82" s="8"/>
      <c r="C82" s="15">
        <f t="shared" si="20"/>
        <v>-3.9520833333333335E-3</v>
      </c>
      <c r="D82" s="26">
        <f t="shared" si="21"/>
        <v>6.1250000000000002E-3</v>
      </c>
    </row>
    <row r="83" spans="1:4" x14ac:dyDescent="0.25">
      <c r="A83" s="13">
        <v>60</v>
      </c>
      <c r="B83" s="8"/>
      <c r="C83" s="15">
        <f t="shared" si="20"/>
        <v>-3.9520833333333335E-3</v>
      </c>
      <c r="D83" s="26">
        <f t="shared" si="21"/>
        <v>6.1250000000000002E-3</v>
      </c>
    </row>
    <row r="84" spans="1:4" x14ac:dyDescent="0.25">
      <c r="A84" s="13">
        <v>61</v>
      </c>
      <c r="B84" s="8"/>
      <c r="C84" s="15">
        <f t="shared" si="20"/>
        <v>-3.9520833333333335E-3</v>
      </c>
      <c r="D84" s="26">
        <f t="shared" si="21"/>
        <v>6.1250000000000002E-3</v>
      </c>
    </row>
    <row r="85" spans="1:4" x14ac:dyDescent="0.25">
      <c r="A85" s="13">
        <v>62</v>
      </c>
      <c r="B85" s="8"/>
      <c r="C85" s="15">
        <f t="shared" si="20"/>
        <v>-3.9520833333333335E-3</v>
      </c>
      <c r="D85" s="26">
        <f t="shared" si="21"/>
        <v>6.1250000000000002E-3</v>
      </c>
    </row>
    <row r="86" spans="1:4" x14ac:dyDescent="0.25">
      <c r="A86" s="13">
        <v>63</v>
      </c>
      <c r="B86" s="8"/>
      <c r="C86" s="15">
        <f t="shared" si="20"/>
        <v>-3.9520833333333335E-3</v>
      </c>
      <c r="D86" s="26">
        <f t="shared" si="21"/>
        <v>6.1250000000000002E-3</v>
      </c>
    </row>
    <row r="87" spans="1:4" x14ac:dyDescent="0.25">
      <c r="A87" s="13">
        <v>64</v>
      </c>
      <c r="B87" s="8"/>
      <c r="C87" s="15">
        <f t="shared" si="20"/>
        <v>-3.9520833333333335E-3</v>
      </c>
      <c r="D87" s="26">
        <f t="shared" si="21"/>
        <v>6.1250000000000002E-3</v>
      </c>
    </row>
    <row r="88" spans="1:4" x14ac:dyDescent="0.25">
      <c r="A88" s="13">
        <v>65</v>
      </c>
      <c r="B88" s="13"/>
      <c r="C88" s="25">
        <f>-S12</f>
        <v>-2.5666666666666667E-3</v>
      </c>
      <c r="D88" s="27">
        <f>T12</f>
        <v>4.3333333333333331E-3</v>
      </c>
    </row>
    <row r="89" spans="1:4" x14ac:dyDescent="0.25">
      <c r="A89" s="13">
        <v>66</v>
      </c>
      <c r="B89" s="8"/>
      <c r="C89" s="15">
        <f>C88</f>
        <v>-2.5666666666666667E-3</v>
      </c>
      <c r="D89" s="26">
        <f>D88</f>
        <v>4.3333333333333331E-3</v>
      </c>
    </row>
    <row r="90" spans="1:4" x14ac:dyDescent="0.25">
      <c r="A90" s="13">
        <v>67</v>
      </c>
      <c r="B90" s="8"/>
      <c r="C90" s="15">
        <f t="shared" ref="C90:C122" si="22">C89</f>
        <v>-2.5666666666666667E-3</v>
      </c>
      <c r="D90" s="26">
        <f t="shared" ref="D90:D122" si="23">D89</f>
        <v>4.3333333333333331E-3</v>
      </c>
    </row>
    <row r="91" spans="1:4" x14ac:dyDescent="0.25">
      <c r="A91" s="13">
        <v>68</v>
      </c>
      <c r="B91" s="8"/>
      <c r="C91" s="15">
        <f t="shared" si="22"/>
        <v>-2.5666666666666667E-3</v>
      </c>
      <c r="D91" s="26">
        <f t="shared" si="23"/>
        <v>4.3333333333333331E-3</v>
      </c>
    </row>
    <row r="92" spans="1:4" x14ac:dyDescent="0.25">
      <c r="A92" s="13">
        <v>69</v>
      </c>
      <c r="B92" s="8"/>
      <c r="C92" s="15">
        <f t="shared" si="22"/>
        <v>-2.5666666666666667E-3</v>
      </c>
      <c r="D92" s="26">
        <f t="shared" si="23"/>
        <v>4.3333333333333331E-3</v>
      </c>
    </row>
    <row r="93" spans="1:4" x14ac:dyDescent="0.25">
      <c r="A93" s="13">
        <v>70</v>
      </c>
      <c r="B93" s="8"/>
      <c r="C93" s="15">
        <f t="shared" si="22"/>
        <v>-2.5666666666666667E-3</v>
      </c>
      <c r="D93" s="26">
        <f t="shared" si="23"/>
        <v>4.3333333333333331E-3</v>
      </c>
    </row>
    <row r="94" spans="1:4" x14ac:dyDescent="0.25">
      <c r="A94" s="13">
        <v>71</v>
      </c>
      <c r="B94" s="8"/>
      <c r="C94" s="15">
        <f t="shared" si="22"/>
        <v>-2.5666666666666667E-3</v>
      </c>
      <c r="D94" s="26">
        <f t="shared" si="23"/>
        <v>4.3333333333333331E-3</v>
      </c>
    </row>
    <row r="95" spans="1:4" x14ac:dyDescent="0.25">
      <c r="A95" s="13">
        <v>72</v>
      </c>
      <c r="B95" s="8"/>
      <c r="C95" s="15">
        <f t="shared" si="22"/>
        <v>-2.5666666666666667E-3</v>
      </c>
      <c r="D95" s="26">
        <f t="shared" si="23"/>
        <v>4.3333333333333331E-3</v>
      </c>
    </row>
    <row r="96" spans="1:4" x14ac:dyDescent="0.25">
      <c r="A96" s="13">
        <v>73</v>
      </c>
      <c r="B96" s="8"/>
      <c r="C96" s="15">
        <f t="shared" si="22"/>
        <v>-2.5666666666666667E-3</v>
      </c>
      <c r="D96" s="26">
        <f t="shared" si="23"/>
        <v>4.3333333333333331E-3</v>
      </c>
    </row>
    <row r="97" spans="1:4" x14ac:dyDescent="0.25">
      <c r="A97" s="13">
        <v>74</v>
      </c>
      <c r="B97" s="8"/>
      <c r="C97" s="15">
        <f t="shared" si="22"/>
        <v>-2.5666666666666667E-3</v>
      </c>
      <c r="D97" s="26">
        <f t="shared" si="23"/>
        <v>4.3333333333333331E-3</v>
      </c>
    </row>
    <row r="98" spans="1:4" x14ac:dyDescent="0.25">
      <c r="A98" s="13">
        <v>75</v>
      </c>
      <c r="B98" s="8"/>
      <c r="C98" s="15">
        <f t="shared" si="22"/>
        <v>-2.5666666666666667E-3</v>
      </c>
      <c r="D98" s="26">
        <f t="shared" si="23"/>
        <v>4.3333333333333331E-3</v>
      </c>
    </row>
    <row r="99" spans="1:4" x14ac:dyDescent="0.25">
      <c r="A99" s="13">
        <v>76</v>
      </c>
      <c r="B99" s="8"/>
      <c r="C99" s="15">
        <f t="shared" si="22"/>
        <v>-2.5666666666666667E-3</v>
      </c>
      <c r="D99" s="26">
        <f t="shared" si="23"/>
        <v>4.3333333333333331E-3</v>
      </c>
    </row>
    <row r="100" spans="1:4" x14ac:dyDescent="0.25">
      <c r="A100" s="13">
        <v>77</v>
      </c>
      <c r="B100" s="8"/>
      <c r="C100" s="15">
        <f t="shared" si="22"/>
        <v>-2.5666666666666667E-3</v>
      </c>
      <c r="D100" s="26">
        <f t="shared" si="23"/>
        <v>4.3333333333333331E-3</v>
      </c>
    </row>
    <row r="101" spans="1:4" x14ac:dyDescent="0.25">
      <c r="A101" s="13">
        <v>78</v>
      </c>
      <c r="B101" s="8"/>
      <c r="C101" s="15">
        <f t="shared" si="22"/>
        <v>-2.5666666666666667E-3</v>
      </c>
      <c r="D101" s="26">
        <f t="shared" si="23"/>
        <v>4.3333333333333331E-3</v>
      </c>
    </row>
    <row r="102" spans="1:4" x14ac:dyDescent="0.25">
      <c r="A102" s="13">
        <v>79</v>
      </c>
      <c r="B102" s="8"/>
      <c r="C102" s="15">
        <f t="shared" si="22"/>
        <v>-2.5666666666666667E-3</v>
      </c>
      <c r="D102" s="26">
        <f t="shared" si="23"/>
        <v>4.3333333333333331E-3</v>
      </c>
    </row>
    <row r="103" spans="1:4" x14ac:dyDescent="0.25">
      <c r="A103" s="13">
        <v>80</v>
      </c>
      <c r="B103" s="8" t="str">
        <f>A12</f>
        <v>65 e più</v>
      </c>
      <c r="C103" s="15">
        <f t="shared" si="22"/>
        <v>-2.5666666666666667E-3</v>
      </c>
      <c r="D103" s="26">
        <f t="shared" si="23"/>
        <v>4.3333333333333331E-3</v>
      </c>
    </row>
    <row r="104" spans="1:4" x14ac:dyDescent="0.25">
      <c r="A104" s="13">
        <v>81</v>
      </c>
      <c r="B104" s="8"/>
      <c r="C104" s="15">
        <f t="shared" si="22"/>
        <v>-2.5666666666666667E-3</v>
      </c>
      <c r="D104" s="26">
        <f t="shared" si="23"/>
        <v>4.3333333333333331E-3</v>
      </c>
    </row>
    <row r="105" spans="1:4" x14ac:dyDescent="0.25">
      <c r="A105" s="13">
        <v>82</v>
      </c>
      <c r="B105" s="8"/>
      <c r="C105" s="15">
        <f t="shared" si="22"/>
        <v>-2.5666666666666667E-3</v>
      </c>
      <c r="D105" s="26">
        <f t="shared" si="23"/>
        <v>4.3333333333333331E-3</v>
      </c>
    </row>
    <row r="106" spans="1:4" x14ac:dyDescent="0.25">
      <c r="A106" s="13">
        <v>83</v>
      </c>
      <c r="B106" s="8"/>
      <c r="C106" s="15">
        <f t="shared" si="22"/>
        <v>-2.5666666666666667E-3</v>
      </c>
      <c r="D106" s="26">
        <f t="shared" si="23"/>
        <v>4.3333333333333331E-3</v>
      </c>
    </row>
    <row r="107" spans="1:4" x14ac:dyDescent="0.25">
      <c r="A107" s="13">
        <v>84</v>
      </c>
      <c r="B107" s="8"/>
      <c r="C107" s="15">
        <f t="shared" si="22"/>
        <v>-2.5666666666666667E-3</v>
      </c>
      <c r="D107" s="26">
        <f t="shared" si="23"/>
        <v>4.3333333333333331E-3</v>
      </c>
    </row>
    <row r="108" spans="1:4" x14ac:dyDescent="0.25">
      <c r="A108" s="13">
        <v>85</v>
      </c>
      <c r="B108" s="8"/>
      <c r="C108" s="15">
        <f t="shared" si="22"/>
        <v>-2.5666666666666667E-3</v>
      </c>
      <c r="D108" s="26">
        <f t="shared" si="23"/>
        <v>4.3333333333333331E-3</v>
      </c>
    </row>
    <row r="109" spans="1:4" x14ac:dyDescent="0.25">
      <c r="A109" s="13">
        <v>86</v>
      </c>
      <c r="B109" s="8"/>
      <c r="C109" s="15">
        <f t="shared" si="22"/>
        <v>-2.5666666666666667E-3</v>
      </c>
      <c r="D109" s="26">
        <f t="shared" si="23"/>
        <v>4.3333333333333331E-3</v>
      </c>
    </row>
    <row r="110" spans="1:4" x14ac:dyDescent="0.25">
      <c r="A110" s="13">
        <v>87</v>
      </c>
      <c r="B110" s="8"/>
      <c r="C110" s="15">
        <f t="shared" si="22"/>
        <v>-2.5666666666666667E-3</v>
      </c>
      <c r="D110" s="26">
        <f t="shared" si="23"/>
        <v>4.3333333333333331E-3</v>
      </c>
    </row>
    <row r="111" spans="1:4" x14ac:dyDescent="0.25">
      <c r="A111" s="13">
        <v>88</v>
      </c>
      <c r="B111" s="8"/>
      <c r="C111" s="15">
        <f t="shared" si="22"/>
        <v>-2.5666666666666667E-3</v>
      </c>
      <c r="D111" s="26">
        <f t="shared" si="23"/>
        <v>4.3333333333333331E-3</v>
      </c>
    </row>
    <row r="112" spans="1:4" x14ac:dyDescent="0.25">
      <c r="A112" s="13">
        <v>89</v>
      </c>
      <c r="B112" s="8"/>
      <c r="C112" s="15">
        <f t="shared" si="22"/>
        <v>-2.5666666666666667E-3</v>
      </c>
      <c r="D112" s="26">
        <f t="shared" si="23"/>
        <v>4.3333333333333331E-3</v>
      </c>
    </row>
    <row r="113" spans="1:4" x14ac:dyDescent="0.25">
      <c r="A113" s="13">
        <v>90</v>
      </c>
      <c r="B113" s="8"/>
      <c r="C113" s="15">
        <f t="shared" si="22"/>
        <v>-2.5666666666666667E-3</v>
      </c>
      <c r="D113" s="26">
        <f t="shared" si="23"/>
        <v>4.3333333333333331E-3</v>
      </c>
    </row>
    <row r="114" spans="1:4" x14ac:dyDescent="0.25">
      <c r="A114" s="13">
        <v>91</v>
      </c>
      <c r="B114" s="8"/>
      <c r="C114" s="15">
        <f t="shared" si="22"/>
        <v>-2.5666666666666667E-3</v>
      </c>
      <c r="D114" s="26">
        <f t="shared" si="23"/>
        <v>4.3333333333333331E-3</v>
      </c>
    </row>
    <row r="115" spans="1:4" x14ac:dyDescent="0.25">
      <c r="A115" s="13">
        <v>92</v>
      </c>
      <c r="B115" s="8"/>
      <c r="C115" s="15">
        <f t="shared" si="22"/>
        <v>-2.5666666666666667E-3</v>
      </c>
      <c r="D115" s="26">
        <f t="shared" si="23"/>
        <v>4.3333333333333331E-3</v>
      </c>
    </row>
    <row r="116" spans="1:4" x14ac:dyDescent="0.25">
      <c r="A116" s="13">
        <v>93</v>
      </c>
      <c r="B116" s="8"/>
      <c r="C116" s="15">
        <f t="shared" si="22"/>
        <v>-2.5666666666666667E-3</v>
      </c>
      <c r="D116" s="26">
        <f t="shared" si="23"/>
        <v>4.3333333333333331E-3</v>
      </c>
    </row>
    <row r="117" spans="1:4" x14ac:dyDescent="0.25">
      <c r="A117" s="13">
        <v>94</v>
      </c>
      <c r="B117" s="8"/>
      <c r="C117" s="15">
        <f t="shared" si="22"/>
        <v>-2.5666666666666667E-3</v>
      </c>
      <c r="D117" s="26">
        <f t="shared" si="23"/>
        <v>4.3333333333333331E-3</v>
      </c>
    </row>
    <row r="118" spans="1:4" x14ac:dyDescent="0.25">
      <c r="A118" s="13">
        <v>95</v>
      </c>
      <c r="B118" s="8"/>
      <c r="C118" s="15">
        <f t="shared" si="22"/>
        <v>-2.5666666666666667E-3</v>
      </c>
      <c r="D118" s="26">
        <f t="shared" si="23"/>
        <v>4.3333333333333331E-3</v>
      </c>
    </row>
    <row r="119" spans="1:4" x14ac:dyDescent="0.25">
      <c r="A119" s="13">
        <v>96</v>
      </c>
      <c r="B119" s="8"/>
      <c r="C119" s="15">
        <f t="shared" si="22"/>
        <v>-2.5666666666666667E-3</v>
      </c>
      <c r="D119" s="26">
        <f t="shared" si="23"/>
        <v>4.3333333333333331E-3</v>
      </c>
    </row>
    <row r="120" spans="1:4" x14ac:dyDescent="0.25">
      <c r="A120" s="13">
        <v>97</v>
      </c>
      <c r="B120" s="8"/>
      <c r="C120" s="15">
        <f t="shared" si="22"/>
        <v>-2.5666666666666667E-3</v>
      </c>
      <c r="D120" s="26">
        <f t="shared" si="23"/>
        <v>4.3333333333333331E-3</v>
      </c>
    </row>
    <row r="121" spans="1:4" x14ac:dyDescent="0.25">
      <c r="A121" s="13">
        <v>98</v>
      </c>
      <c r="B121" s="8"/>
      <c r="C121" s="15">
        <f t="shared" si="22"/>
        <v>-2.5666666666666667E-3</v>
      </c>
      <c r="D121" s="26">
        <f t="shared" si="23"/>
        <v>4.3333333333333331E-3</v>
      </c>
    </row>
    <row r="122" spans="1:4" x14ac:dyDescent="0.25">
      <c r="A122" s="13">
        <v>99</v>
      </c>
      <c r="B122" s="8"/>
      <c r="C122" s="15">
        <f t="shared" si="22"/>
        <v>-2.5666666666666667E-3</v>
      </c>
      <c r="D122" s="26">
        <f t="shared" si="23"/>
        <v>4.3333333333333331E-3</v>
      </c>
    </row>
  </sheetData>
  <conditionalFormatting sqref="P7:R12">
    <cfRule type="cellIs" dxfId="0" priority="2" operator="equal">
      <formula>P$18</formula>
    </cfRule>
  </conditionalFormatting>
  <pageMargins left="0.19685039370078741" right="0.19685039370078741" top="0.25" bottom="0.23" header="0.17" footer="0.15748031496062992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Testo</vt:lpstr>
      <vt:lpstr>Soluzione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De Rose</dc:creator>
  <cp:lastModifiedBy>Alessandra</cp:lastModifiedBy>
  <cp:lastPrinted>2017-03-14T11:00:32Z</cp:lastPrinted>
  <dcterms:created xsi:type="dcterms:W3CDTF">2017-03-10T07:37:21Z</dcterms:created>
  <dcterms:modified xsi:type="dcterms:W3CDTF">2020-04-23T13:32:17Z</dcterms:modified>
</cp:coreProperties>
</file>