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Es 1" sheetId="1" r:id="rId1"/>
    <sheet name="Es 2" sheetId="2" r:id="rId2"/>
    <sheet name="Foglio3" sheetId="3" r:id="rId3"/>
    <sheet name="Foglio1" sheetId="4" r:id="rId4"/>
  </sheets>
  <definedNames/>
  <calcPr fullCalcOnLoad="1"/>
</workbook>
</file>

<file path=xl/comments1.xml><?xml version="1.0" encoding="utf-8"?>
<comments xmlns="http://schemas.openxmlformats.org/spreadsheetml/2006/main">
  <authors>
    <author>Alessandra</author>
  </authors>
  <commentList>
    <comment ref="C27" authorId="0">
      <text>
        <r>
          <rPr>
            <b/>
            <sz val="9"/>
            <rFont val="Tahoma"/>
            <family val="2"/>
          </rPr>
          <t>Alessandra:</t>
        </r>
        <r>
          <rPr>
            <sz val="9"/>
            <rFont val="Tahoma"/>
            <family val="2"/>
          </rPr>
          <t xml:space="preserve">
questo calcolo non è richiesto, ma può risultare dalla formula 2*L44-l44</t>
        </r>
      </text>
    </comment>
  </commentList>
</comments>
</file>

<file path=xl/sharedStrings.xml><?xml version="1.0" encoding="utf-8"?>
<sst xmlns="http://schemas.openxmlformats.org/spreadsheetml/2006/main" count="145" uniqueCount="80">
  <si>
    <t>eta'</t>
  </si>
  <si>
    <t>morti</t>
  </si>
  <si>
    <r>
      <t>l</t>
    </r>
    <r>
      <rPr>
        <vertAlign val="subscript"/>
        <sz val="10"/>
        <rFont val="Times New Roman"/>
        <family val="1"/>
      </rPr>
      <t>x</t>
    </r>
  </si>
  <si>
    <r>
      <t>d</t>
    </r>
    <r>
      <rPr>
        <vertAlign val="subscript"/>
        <sz val="10"/>
        <rFont val="Times New Roman"/>
        <family val="1"/>
      </rPr>
      <t>x</t>
    </r>
  </si>
  <si>
    <r>
      <t>q</t>
    </r>
    <r>
      <rPr>
        <vertAlign val="subscript"/>
        <sz val="10"/>
        <rFont val="Times New Roman"/>
        <family val="1"/>
      </rPr>
      <t>x</t>
    </r>
  </si>
  <si>
    <r>
      <t>p</t>
    </r>
    <r>
      <rPr>
        <vertAlign val="subscript"/>
        <sz val="10"/>
        <rFont val="Times New Roman"/>
        <family val="1"/>
      </rPr>
      <t>x</t>
    </r>
  </si>
  <si>
    <r>
      <t>L</t>
    </r>
    <r>
      <rPr>
        <vertAlign val="subscript"/>
        <sz val="10"/>
        <rFont val="Times New Roman"/>
        <family val="1"/>
      </rPr>
      <t>x</t>
    </r>
  </si>
  <si>
    <t>UTILIZZANDO I SEGUENTI DATI RELATIVI ALLA MORTALITA' DELLA</t>
  </si>
  <si>
    <t xml:space="preserve">COMPLETARE IL SEGUENTE TRONCONE DELLA TAVOLA DI </t>
  </si>
  <si>
    <t>DISPORRE I DATI SUL DIAGRAMMA DI LEXIS           e</t>
  </si>
  <si>
    <t>x</t>
  </si>
  <si>
    <t>ES.1</t>
  </si>
  <si>
    <t>GENERAZIONE DI DONNE DEL 1960</t>
  </si>
  <si>
    <t xml:space="preserve">                  popolazione femminile</t>
  </si>
  <si>
    <t>che compie l'x° compleanno</t>
  </si>
  <si>
    <t>Mx</t>
  </si>
  <si>
    <t>MORTALITA' FEMMINILE PER GENERAZIONE</t>
  </si>
  <si>
    <t xml:space="preserve">ES 2 </t>
  </si>
  <si>
    <t>Sul sito demo.istat.it si trovino i dati relativi ai tassi specifici di fecondità per singole età della madre nel 2018.</t>
  </si>
  <si>
    <t>(Suggerimento: si cerchi tra le tavole statistiche che sono elencate in: Iscritti in Anagrafe per nascita)</t>
  </si>
  <si>
    <t>Si riportino su questo foglio i tassi specifici di fecondità per il totale Italia e le singole ripartizioni geografiche</t>
  </si>
  <si>
    <t>Si calcoli per ciascuna ripartizione e per totale Italia il TFTM</t>
  </si>
  <si>
    <t xml:space="preserve">Si calcoli per ciascuna ripartizione e per totale Italia l'età media alla maternità </t>
  </si>
  <si>
    <t>Si calcoli per ciascuna ripartizione e per totale Italia l'età mediana alla maternità</t>
  </si>
  <si>
    <t>Si costruisca un grafico con tutte  le curve dei tassi specifici di fecondità di tutte le ripartizioni e Italia</t>
  </si>
  <si>
    <t>Si riportino tutti i risultati in una tabella di sintesi</t>
  </si>
  <si>
    <t>Si commentino brevemente le differenze territoriali</t>
  </si>
  <si>
    <t>probabilità di morte</t>
  </si>
  <si>
    <t>qx = Mx/Px°</t>
  </si>
  <si>
    <t>GENERAZIONE 1960</t>
  </si>
  <si>
    <t>Età</t>
  </si>
  <si>
    <t>meno di 15</t>
  </si>
  <si>
    <t>50 e più</t>
  </si>
  <si>
    <t>Italia</t>
  </si>
  <si>
    <t>nord-occidentale</t>
  </si>
  <si>
    <t>nord-orientale</t>
  </si>
  <si>
    <t>-</t>
  </si>
  <si>
    <t>centrale</t>
  </si>
  <si>
    <t>meridionale</t>
  </si>
  <si>
    <t>insulare</t>
  </si>
  <si>
    <t>ITALIA</t>
  </si>
  <si>
    <t>Tassi specifici di fecondità per età della madre</t>
  </si>
  <si>
    <t>Italia nord-occidentale</t>
  </si>
  <si>
    <t>Italia nord-orientale</t>
  </si>
  <si>
    <t>Italia centrale</t>
  </si>
  <si>
    <t>Italia meridionale</t>
  </si>
  <si>
    <t>Italia insulare</t>
  </si>
  <si>
    <t>limite</t>
  </si>
  <si>
    <t>inferiore</t>
  </si>
  <si>
    <t>superiore</t>
  </si>
  <si>
    <r>
      <t>a</t>
    </r>
    <r>
      <rPr>
        <b/>
        <vertAlign val="subscript"/>
        <sz val="12"/>
        <rFont val="Arial"/>
        <family val="2"/>
      </rPr>
      <t>x</t>
    </r>
  </si>
  <si>
    <r>
      <t>x</t>
    </r>
    <r>
      <rPr>
        <b/>
        <vertAlign val="superscript"/>
        <sz val="12"/>
        <rFont val="Arial"/>
        <family val="2"/>
      </rPr>
      <t>c</t>
    </r>
  </si>
  <si>
    <t>TFTM</t>
  </si>
  <si>
    <r>
      <t>x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* f</t>
    </r>
    <r>
      <rPr>
        <b/>
        <vertAlign val="subscript"/>
        <sz val="12"/>
        <rFont val="Arial"/>
        <family val="2"/>
      </rPr>
      <t>x</t>
    </r>
  </si>
  <si>
    <r>
      <t>a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* f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= f</t>
    </r>
    <r>
      <rPr>
        <vertAlign val="subscript"/>
        <sz val="12"/>
        <rFont val="Arial"/>
        <family val="2"/>
      </rPr>
      <t>x</t>
    </r>
  </si>
  <si>
    <t>poiché i tassi specifici di fecondità sono espressi per singole età e quindi l'ampiezza è sempre uguale a 1</t>
  </si>
  <si>
    <t>età media alla maternità</t>
  </si>
  <si>
    <t>fermandosi quando la frequenza complessiva di queste donne corrisponde al 50 per cento</t>
  </si>
  <si>
    <t>del totale: l'età corrispondente è quella mediana. Essa si interpreta come l'età al di sotto</t>
  </si>
  <si>
    <t>della quale hanno già avuto un figlio la metà delle donne e si utilizza per valutare il calendario</t>
  </si>
  <si>
    <t>delle generazioni che al momento del calcolo non hanno ancora completato la loro esperienza riproduttiva.</t>
  </si>
  <si>
    <t>frequenze</t>
  </si>
  <si>
    <t>relative</t>
  </si>
  <si>
    <r>
      <rPr>
        <i/>
        <sz val="12"/>
        <rFont val="Arial"/>
        <family val="2"/>
      </rPr>
      <t>Età mediana alla maternità:</t>
    </r>
    <r>
      <rPr>
        <sz val="12"/>
        <rFont val="Arial"/>
        <family val="2"/>
      </rPr>
      <t xml:space="preserve"> si calcola ordinando le donne che hanno avuto figli per età al parto,</t>
    </r>
  </si>
  <si>
    <t>età media</t>
  </si>
  <si>
    <t>alla</t>
  </si>
  <si>
    <t>maternità</t>
  </si>
  <si>
    <t>età mediana</t>
  </si>
  <si>
    <t>Nel 2018 le donne residenti in Italia hanno in media 1.29 figli.</t>
  </si>
  <si>
    <t>Dall'osservazione del grafico notiamo come nel 2018 livelli più elevati di fecondità sono riscontrabili</t>
  </si>
  <si>
    <t>nelle regioni del Nord (soprattutto in Italia nord-orientale), mentre nelle regioni dell'Italia centrale, meridionale</t>
  </si>
  <si>
    <t>e insulare abbiamo livelli di fecondità più bassi e molto vicini tra loro.</t>
  </si>
  <si>
    <t>Le regioni del Centro sono quelle che presentano un'età media alla maternità più alta</t>
  </si>
  <si>
    <t>In tutto il territorio comunque, i tassi di fecondità tendono a crescere nelle età superiori a 30 anni</t>
  </si>
  <si>
    <t>mentre diminuiscono tra le donne più giovani.</t>
  </si>
  <si>
    <t>Foglio3</t>
  </si>
  <si>
    <r>
      <rPr>
        <b/>
        <sz val="12"/>
        <color indexed="10"/>
        <rFont val="Arial"/>
        <family val="2"/>
      </rPr>
      <t>NOTA</t>
    </r>
    <r>
      <rPr>
        <sz val="12"/>
        <color indexed="10"/>
        <rFont val="Arial"/>
        <family val="2"/>
      </rPr>
      <t>: IN QUESTO CASO, I SUPERSTITI AL 41° COMPLEANNO NON COINCIDONO CON 295770-1150 PERCHE' SONO DATI OSSERVATI REALI E QUINDI CI POSSONO ESSERE STATI MOVIMENTI MIGRATORI</t>
    </r>
  </si>
  <si>
    <t>cumulate %</t>
  </si>
  <si>
    <t>(anche decisamente al di sopra della media nazionale), mentre le madri più giovani risiedono nelle regioni insulari.</t>
  </si>
  <si>
    <t>La curva dei tassi specifici è molto simile ad una curva normae, infatti media e mediana sono praticamente coincidenti.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</si>
</sst>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0.00000"/>
    <numFmt numFmtId="181" formatCode="0.0000"/>
    <numFmt numFmtId="182" formatCode="0.0"/>
    <numFmt numFmtId="183" formatCode="0.000"/>
    <numFmt numFmtId="184" formatCode="0.0000000"/>
    <numFmt numFmtId="185" formatCode="0.000000"/>
    <numFmt numFmtId="186" formatCode="0.00000000"/>
    <numFmt numFmtId="187" formatCode="0_ ;[Red]\-0\ "/>
    <numFmt numFmtId="188" formatCode="0.000000000"/>
    <numFmt numFmtId="189" formatCode="0.0000000000"/>
    <numFmt numFmtId="190" formatCode="0.00000000000"/>
  </numFmts>
  <fonts count="56">
    <font>
      <sz val="12"/>
      <name val="Arial"/>
      <family val="0"/>
    </font>
    <font>
      <vertAlign val="subscript"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3" fillId="0" borderId="0" xfId="0" applyFont="1" applyAlignment="1">
      <alignment horizontal="center"/>
    </xf>
    <xf numFmtId="182" fontId="3" fillId="0" borderId="0" xfId="0" applyNumberFormat="1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2" fillId="9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82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53" fillId="0" borderId="18" xfId="0" applyFont="1" applyBorder="1" applyAlignment="1">
      <alignment horizont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19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12" borderId="2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12" borderId="27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2" fillId="12" borderId="26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9" borderId="23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54" fillId="0" borderId="0" xfId="0" applyFont="1" applyAlignment="1">
      <alignment/>
    </xf>
    <xf numFmtId="2" fontId="2" fillId="0" borderId="2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1" fontId="52" fillId="0" borderId="0" xfId="0" applyNumberFormat="1" applyFont="1" applyAlignment="1">
      <alignment horizontal="center"/>
    </xf>
    <xf numFmtId="185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0" fillId="34" borderId="0" xfId="0" applyNumberFormat="1" applyFill="1" applyAlignment="1">
      <alignment/>
    </xf>
    <xf numFmtId="185" fontId="0" fillId="34" borderId="0" xfId="0" applyNumberFormat="1" applyFont="1" applyFill="1" applyAlignment="1">
      <alignment/>
    </xf>
    <xf numFmtId="185" fontId="0" fillId="0" borderId="0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Distribuzione tassi specifici di fecondità per età della madre e ripartizione geografica, 2018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1"/>
          <c:w val="0.836"/>
          <c:h val="0.94275"/>
        </c:manualLayout>
      </c:layout>
      <c:lineChart>
        <c:grouping val="standard"/>
        <c:varyColors val="0"/>
        <c:ser>
          <c:idx val="0"/>
          <c:order val="0"/>
          <c:tx>
            <c:v>Italia nord-occidentale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2'!$C$19:$C$53</c:f>
              <c:numCache/>
            </c:numRef>
          </c:val>
          <c:smooth val="0"/>
        </c:ser>
        <c:ser>
          <c:idx val="1"/>
          <c:order val="1"/>
          <c:tx>
            <c:v>Italia nord-orientale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2'!$D$19:$D$53</c:f>
              <c:numCache/>
            </c:numRef>
          </c:val>
          <c:smooth val="0"/>
        </c:ser>
        <c:ser>
          <c:idx val="2"/>
          <c:order val="2"/>
          <c:tx>
            <c:v>Italia centrale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2'!$E$19:$E$53</c:f>
              <c:numCache/>
            </c:numRef>
          </c:val>
          <c:smooth val="0"/>
        </c:ser>
        <c:ser>
          <c:idx val="3"/>
          <c:order val="3"/>
          <c:tx>
            <c:v>Italia meridionale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2'!$F$19:$F$53</c:f>
              <c:numCache/>
            </c:numRef>
          </c:val>
          <c:smooth val="0"/>
        </c:ser>
        <c:ser>
          <c:idx val="4"/>
          <c:order val="4"/>
          <c:tx>
            <c:v>Italia insulare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2'!$G$19:$G$53</c:f>
              <c:numCache/>
            </c:numRef>
          </c:val>
          <c:smooth val="0"/>
        </c:ser>
        <c:ser>
          <c:idx val="5"/>
          <c:order val="5"/>
          <c:tx>
            <c:v>ITALIA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2'!$H$19:$H$53</c:f>
              <c:numCache/>
            </c:numRef>
          </c:val>
          <c:smooth val="0"/>
        </c:ser>
        <c:marker val="1"/>
        <c:axId val="11428928"/>
        <c:axId val="35751489"/>
      </c:lineChart>
      <c:catAx>
        <c:axId val="11428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751489"/>
        <c:crosses val="autoZero"/>
        <c:auto val="1"/>
        <c:lblOffset val="100"/>
        <c:tickLblSkip val="1"/>
        <c:noMultiLvlLbl val="0"/>
      </c:catAx>
      <c:valAx>
        <c:axId val="357514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428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75"/>
          <c:y val="0.14475"/>
          <c:w val="0.832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74</xdr:row>
      <xdr:rowOff>104775</xdr:rowOff>
    </xdr:from>
    <xdr:to>
      <xdr:col>9</xdr:col>
      <xdr:colOff>800100</xdr:colOff>
      <xdr:row>102</xdr:row>
      <xdr:rowOff>57150</xdr:rowOff>
    </xdr:to>
    <xdr:graphicFrame>
      <xdr:nvGraphicFramePr>
        <xdr:cNvPr id="1" name="Grafico 6"/>
        <xdr:cNvGraphicFramePr/>
      </xdr:nvGraphicFramePr>
      <xdr:xfrm>
        <a:off x="962025" y="14468475"/>
        <a:ext cx="95154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5</xdr:col>
      <xdr:colOff>0</xdr:colOff>
      <xdr:row>9</xdr:row>
      <xdr:rowOff>0</xdr:rowOff>
    </xdr:to>
    <xdr:sp>
      <xdr:nvSpPr>
        <xdr:cNvPr id="1" name="Connettore 1 28"/>
        <xdr:cNvSpPr>
          <a:spLocks/>
        </xdr:cNvSpPr>
      </xdr:nvSpPr>
      <xdr:spPr>
        <a:xfrm flipV="1">
          <a:off x="102870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8</xdr:col>
      <xdr:colOff>0</xdr:colOff>
      <xdr:row>9</xdr:row>
      <xdr:rowOff>0</xdr:rowOff>
    </xdr:to>
    <xdr:sp>
      <xdr:nvSpPr>
        <xdr:cNvPr id="2" name="Connettore 1 29"/>
        <xdr:cNvSpPr>
          <a:spLocks/>
        </xdr:cNvSpPr>
      </xdr:nvSpPr>
      <xdr:spPr>
        <a:xfrm flipV="1">
          <a:off x="257175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11</xdr:col>
      <xdr:colOff>0</xdr:colOff>
      <xdr:row>9</xdr:row>
      <xdr:rowOff>0</xdr:rowOff>
    </xdr:to>
    <xdr:sp>
      <xdr:nvSpPr>
        <xdr:cNvPr id="3" name="Connettore 1 30"/>
        <xdr:cNvSpPr>
          <a:spLocks/>
        </xdr:cNvSpPr>
      </xdr:nvSpPr>
      <xdr:spPr>
        <a:xfrm flipV="1">
          <a:off x="411480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14</xdr:col>
      <xdr:colOff>0</xdr:colOff>
      <xdr:row>9</xdr:row>
      <xdr:rowOff>0</xdr:rowOff>
    </xdr:to>
    <xdr:sp>
      <xdr:nvSpPr>
        <xdr:cNvPr id="4" name="Connettore 1 31"/>
        <xdr:cNvSpPr>
          <a:spLocks/>
        </xdr:cNvSpPr>
      </xdr:nvSpPr>
      <xdr:spPr>
        <a:xfrm flipV="1">
          <a:off x="565785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5</xdr:col>
      <xdr:colOff>0</xdr:colOff>
      <xdr:row>16</xdr:row>
      <xdr:rowOff>0</xdr:rowOff>
    </xdr:to>
    <xdr:sp>
      <xdr:nvSpPr>
        <xdr:cNvPr id="5" name="Connettore 1 32"/>
        <xdr:cNvSpPr>
          <a:spLocks/>
        </xdr:cNvSpPr>
      </xdr:nvSpPr>
      <xdr:spPr>
        <a:xfrm flipV="1">
          <a:off x="102870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8</xdr:col>
      <xdr:colOff>0</xdr:colOff>
      <xdr:row>16</xdr:row>
      <xdr:rowOff>0</xdr:rowOff>
    </xdr:to>
    <xdr:sp>
      <xdr:nvSpPr>
        <xdr:cNvPr id="6" name="Connettore 1 33"/>
        <xdr:cNvSpPr>
          <a:spLocks/>
        </xdr:cNvSpPr>
      </xdr:nvSpPr>
      <xdr:spPr>
        <a:xfrm flipV="1">
          <a:off x="257175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9525</xdr:rowOff>
    </xdr:from>
    <xdr:to>
      <xdr:col>11</xdr:col>
      <xdr:colOff>0</xdr:colOff>
      <xdr:row>16</xdr:row>
      <xdr:rowOff>0</xdr:rowOff>
    </xdr:to>
    <xdr:sp>
      <xdr:nvSpPr>
        <xdr:cNvPr id="7" name="Connettore 1 34"/>
        <xdr:cNvSpPr>
          <a:spLocks/>
        </xdr:cNvSpPr>
      </xdr:nvSpPr>
      <xdr:spPr>
        <a:xfrm flipV="1">
          <a:off x="411480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9525</xdr:rowOff>
    </xdr:from>
    <xdr:to>
      <xdr:col>14</xdr:col>
      <xdr:colOff>0</xdr:colOff>
      <xdr:row>16</xdr:row>
      <xdr:rowOff>0</xdr:rowOff>
    </xdr:to>
    <xdr:sp>
      <xdr:nvSpPr>
        <xdr:cNvPr id="8" name="Connettore 1 35"/>
        <xdr:cNvSpPr>
          <a:spLocks/>
        </xdr:cNvSpPr>
      </xdr:nvSpPr>
      <xdr:spPr>
        <a:xfrm flipV="1">
          <a:off x="565785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5</xdr:col>
      <xdr:colOff>0</xdr:colOff>
      <xdr:row>23</xdr:row>
      <xdr:rowOff>0</xdr:rowOff>
    </xdr:to>
    <xdr:sp>
      <xdr:nvSpPr>
        <xdr:cNvPr id="9" name="Connettore 1 36"/>
        <xdr:cNvSpPr>
          <a:spLocks/>
        </xdr:cNvSpPr>
      </xdr:nvSpPr>
      <xdr:spPr>
        <a:xfrm flipV="1">
          <a:off x="102870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8</xdr:col>
      <xdr:colOff>0</xdr:colOff>
      <xdr:row>23</xdr:row>
      <xdr:rowOff>0</xdr:rowOff>
    </xdr:to>
    <xdr:sp>
      <xdr:nvSpPr>
        <xdr:cNvPr id="10" name="Connettore 1 37"/>
        <xdr:cNvSpPr>
          <a:spLocks/>
        </xdr:cNvSpPr>
      </xdr:nvSpPr>
      <xdr:spPr>
        <a:xfrm flipV="1">
          <a:off x="257175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11</xdr:col>
      <xdr:colOff>0</xdr:colOff>
      <xdr:row>23</xdr:row>
      <xdr:rowOff>0</xdr:rowOff>
    </xdr:to>
    <xdr:sp>
      <xdr:nvSpPr>
        <xdr:cNvPr id="11" name="Connettore 1 38"/>
        <xdr:cNvSpPr>
          <a:spLocks/>
        </xdr:cNvSpPr>
      </xdr:nvSpPr>
      <xdr:spPr>
        <a:xfrm flipV="1">
          <a:off x="411480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</xdr:rowOff>
    </xdr:from>
    <xdr:to>
      <xdr:col>14</xdr:col>
      <xdr:colOff>0</xdr:colOff>
      <xdr:row>23</xdr:row>
      <xdr:rowOff>0</xdr:rowOff>
    </xdr:to>
    <xdr:sp>
      <xdr:nvSpPr>
        <xdr:cNvPr id="12" name="Connettore 1 39"/>
        <xdr:cNvSpPr>
          <a:spLocks/>
        </xdr:cNvSpPr>
      </xdr:nvSpPr>
      <xdr:spPr>
        <a:xfrm flipV="1">
          <a:off x="565785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5</xdr:col>
      <xdr:colOff>0</xdr:colOff>
      <xdr:row>30</xdr:row>
      <xdr:rowOff>0</xdr:rowOff>
    </xdr:to>
    <xdr:sp>
      <xdr:nvSpPr>
        <xdr:cNvPr id="13" name="Connettore 1 40"/>
        <xdr:cNvSpPr>
          <a:spLocks/>
        </xdr:cNvSpPr>
      </xdr:nvSpPr>
      <xdr:spPr>
        <a:xfrm flipV="1">
          <a:off x="102870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8</xdr:col>
      <xdr:colOff>0</xdr:colOff>
      <xdr:row>30</xdr:row>
      <xdr:rowOff>0</xdr:rowOff>
    </xdr:to>
    <xdr:sp>
      <xdr:nvSpPr>
        <xdr:cNvPr id="14" name="Connettore 1 41"/>
        <xdr:cNvSpPr>
          <a:spLocks/>
        </xdr:cNvSpPr>
      </xdr:nvSpPr>
      <xdr:spPr>
        <a:xfrm flipV="1">
          <a:off x="257175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9525</xdr:rowOff>
    </xdr:from>
    <xdr:to>
      <xdr:col>11</xdr:col>
      <xdr:colOff>0</xdr:colOff>
      <xdr:row>30</xdr:row>
      <xdr:rowOff>0</xdr:rowOff>
    </xdr:to>
    <xdr:sp>
      <xdr:nvSpPr>
        <xdr:cNvPr id="15" name="Connettore 1 42"/>
        <xdr:cNvSpPr>
          <a:spLocks/>
        </xdr:cNvSpPr>
      </xdr:nvSpPr>
      <xdr:spPr>
        <a:xfrm flipV="1">
          <a:off x="411480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9525</xdr:rowOff>
    </xdr:from>
    <xdr:to>
      <xdr:col>14</xdr:col>
      <xdr:colOff>0</xdr:colOff>
      <xdr:row>30</xdr:row>
      <xdr:rowOff>0</xdr:rowOff>
    </xdr:to>
    <xdr:sp>
      <xdr:nvSpPr>
        <xdr:cNvPr id="16" name="Connettore 1 43"/>
        <xdr:cNvSpPr>
          <a:spLocks/>
        </xdr:cNvSpPr>
      </xdr:nvSpPr>
      <xdr:spPr>
        <a:xfrm flipV="1">
          <a:off x="565785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D29" sqref="D29"/>
    </sheetView>
  </sheetViews>
  <sheetFormatPr defaultColWidth="8.6640625" defaultRowHeight="15"/>
  <cols>
    <col min="1" max="1" width="6.6640625" style="0" customWidth="1"/>
    <col min="2" max="3" width="8.6640625" style="0" customWidth="1"/>
    <col min="4" max="4" width="9.3359375" style="0" customWidth="1"/>
    <col min="5" max="5" width="11.6640625" style="0" customWidth="1"/>
    <col min="6" max="6" width="8.6640625" style="0" customWidth="1"/>
    <col min="7" max="7" width="10.5546875" style="0" customWidth="1"/>
    <col min="8" max="8" width="16.6640625" style="0" customWidth="1"/>
  </cols>
  <sheetData>
    <row r="2" spans="1:2" ht="15">
      <c r="A2" t="s">
        <v>11</v>
      </c>
      <c r="B2" t="s">
        <v>7</v>
      </c>
    </row>
    <row r="3" ht="15">
      <c r="B3" t="s">
        <v>12</v>
      </c>
    </row>
    <row r="6" spans="2:8" ht="15">
      <c r="B6" s="1" t="s">
        <v>0</v>
      </c>
      <c r="C6" s="1" t="s">
        <v>1</v>
      </c>
      <c r="D6" s="1" t="s">
        <v>13</v>
      </c>
      <c r="E6" s="1"/>
      <c r="H6" s="10" t="s">
        <v>27</v>
      </c>
    </row>
    <row r="7" spans="2:8" ht="15">
      <c r="B7" s="1" t="s">
        <v>10</v>
      </c>
      <c r="C7" s="1" t="s">
        <v>15</v>
      </c>
      <c r="D7" t="s">
        <v>14</v>
      </c>
      <c r="E7" s="2"/>
      <c r="H7" s="10" t="s">
        <v>28</v>
      </c>
    </row>
    <row r="8" spans="2:8" ht="15">
      <c r="B8" s="1"/>
      <c r="C8" s="1"/>
      <c r="E8" s="2"/>
      <c r="H8" s="10"/>
    </row>
    <row r="9" spans="2:8" ht="15">
      <c r="B9" s="1">
        <v>40</v>
      </c>
      <c r="C9" s="1">
        <v>1150</v>
      </c>
      <c r="D9" s="1">
        <v>295770</v>
      </c>
      <c r="E9" s="2"/>
      <c r="H9" s="6">
        <f>C9/D9</f>
        <v>0.0038881563376948302</v>
      </c>
    </row>
    <row r="10" spans="2:8" ht="15">
      <c r="B10" s="1">
        <v>41</v>
      </c>
      <c r="C10" s="1">
        <v>1420</v>
      </c>
      <c r="D10" s="1">
        <v>262950</v>
      </c>
      <c r="E10" s="2"/>
      <c r="H10" s="8">
        <f>C10/D10</f>
        <v>0.005400266210306142</v>
      </c>
    </row>
    <row r="11" spans="2:5" ht="15">
      <c r="B11" s="1"/>
      <c r="C11" s="1"/>
      <c r="D11" s="1"/>
      <c r="E11" s="2"/>
    </row>
    <row r="13" spans="2:7" ht="15.75">
      <c r="B13" t="s">
        <v>9</v>
      </c>
      <c r="G13" s="66" t="s">
        <v>75</v>
      </c>
    </row>
    <row r="16" ht="15">
      <c r="B16" t="s">
        <v>8</v>
      </c>
    </row>
    <row r="17" ht="15">
      <c r="B17" t="s">
        <v>16</v>
      </c>
    </row>
    <row r="18" ht="15">
      <c r="J18" s="4"/>
    </row>
    <row r="19" spans="10:12" ht="15">
      <c r="J19" s="4"/>
      <c r="L19" s="4"/>
    </row>
    <row r="20" spans="2:10" ht="15">
      <c r="B20" s="1" t="s">
        <v>10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J20" s="5"/>
    </row>
    <row r="21" ht="15">
      <c r="J21" s="4"/>
    </row>
    <row r="22" spans="2:12" ht="15">
      <c r="B22" s="1">
        <v>40</v>
      </c>
      <c r="C22" s="1">
        <v>78810</v>
      </c>
      <c r="D22" s="7">
        <f>C22*E22</f>
        <v>306.42560097372956</v>
      </c>
      <c r="E22" s="6">
        <v>0.0038881563376948302</v>
      </c>
      <c r="F22" s="3">
        <f>1-E22</f>
        <v>0.9961118436623052</v>
      </c>
      <c r="G22" s="7">
        <f>C22-D22/2</f>
        <v>78656.78719951313</v>
      </c>
      <c r="J22" s="4"/>
      <c r="L22" s="4"/>
    </row>
    <row r="23" spans="2:12" ht="15">
      <c r="B23" s="1">
        <v>41</v>
      </c>
      <c r="C23" s="7">
        <f>C22-D22</f>
        <v>78503.57439902627</v>
      </c>
      <c r="D23" s="7">
        <f>C23*E23</f>
        <v>423.9402002153159</v>
      </c>
      <c r="E23" s="8">
        <v>0.005400266210306142</v>
      </c>
      <c r="F23" s="3">
        <f>1-E23</f>
        <v>0.9945997337896939</v>
      </c>
      <c r="G23" s="7">
        <f>C23-D23/2</f>
        <v>78291.60429891861</v>
      </c>
      <c r="J23" s="4"/>
      <c r="L23" s="4"/>
    </row>
    <row r="24" spans="2:12" ht="15">
      <c r="B24" s="1">
        <v>42</v>
      </c>
      <c r="C24" s="7">
        <f>C23-D23</f>
        <v>78079.63419881095</v>
      </c>
      <c r="D24" s="7">
        <f>C24-C25</f>
        <v>559.6341988109489</v>
      </c>
      <c r="E24" s="3">
        <f>D24/C24</f>
        <v>0.007167479773099031</v>
      </c>
      <c r="F24" s="3">
        <f>1-E24</f>
        <v>0.9928325202269009</v>
      </c>
      <c r="G24" s="7">
        <f>C24-D24/2</f>
        <v>77799.81709940548</v>
      </c>
      <c r="L24" s="4"/>
    </row>
    <row r="25" spans="2:12" ht="15">
      <c r="B25" s="1">
        <v>43</v>
      </c>
      <c r="C25" s="1">
        <v>77520</v>
      </c>
      <c r="D25" s="7">
        <f>C25*E25</f>
        <v>387.60000000000036</v>
      </c>
      <c r="E25" s="1">
        <f>1-F25</f>
        <v>0.0050000000000000044</v>
      </c>
      <c r="F25" s="1">
        <v>0.995</v>
      </c>
      <c r="G25" s="7">
        <f>C25-D25/2</f>
        <v>77326.2</v>
      </c>
      <c r="L25" s="4"/>
    </row>
    <row r="26" spans="2:10" ht="15">
      <c r="B26" s="1">
        <v>44</v>
      </c>
      <c r="C26" s="7">
        <f>C25-D25</f>
        <v>77132.4</v>
      </c>
      <c r="D26" s="7">
        <f>2*(C26-G26)</f>
        <v>344.79999999998836</v>
      </c>
      <c r="E26" s="3">
        <f>D26/C26</f>
        <v>0.00447023559489901</v>
      </c>
      <c r="F26" s="1">
        <f>1-E26</f>
        <v>0.995529764405101</v>
      </c>
      <c r="G26" s="1">
        <v>76960</v>
      </c>
      <c r="J26" s="4"/>
    </row>
    <row r="27" spans="2:10" ht="15">
      <c r="B27" s="104">
        <v>45</v>
      </c>
      <c r="C27" s="105">
        <f>C26-D26</f>
        <v>76787.6</v>
      </c>
      <c r="D27" s="4"/>
      <c r="J27" s="4"/>
    </row>
    <row r="28" ht="15">
      <c r="J28" s="4"/>
    </row>
  </sheetData>
  <sheetProtection/>
  <printOptions/>
  <pageMargins left="0.75" right="0.75" top="1" bottom="1" header="0.5" footer="0.5"/>
  <pageSetup horizontalDpi="300" verticalDpi="300" orientation="portrait" paperSize="9"/>
  <ignoredErrors>
    <ignoredError sqref="E25 D2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PageLayoutView="0" workbookViewId="0" topLeftCell="A1">
      <selection activeCell="H105" sqref="H105"/>
    </sheetView>
  </sheetViews>
  <sheetFormatPr defaultColWidth="8.88671875" defaultRowHeight="15"/>
  <cols>
    <col min="1" max="2" width="10.6640625" style="0" customWidth="1"/>
    <col min="3" max="4" width="14.6640625" style="0" customWidth="1"/>
    <col min="5" max="8" width="12.6640625" style="0" customWidth="1"/>
    <col min="9" max="12" width="11.5546875" style="0" customWidth="1"/>
    <col min="13" max="14" width="14.6640625" style="0" customWidth="1"/>
    <col min="15" max="18" width="11.5546875" style="0" customWidth="1"/>
    <col min="19" max="30" width="11.6640625" style="0" customWidth="1"/>
    <col min="31" max="16384" width="11.5546875" style="0" customWidth="1"/>
  </cols>
  <sheetData>
    <row r="1" spans="1:2" ht="15">
      <c r="A1" t="s">
        <v>17</v>
      </c>
      <c r="B1" t="s">
        <v>18</v>
      </c>
    </row>
    <row r="2" ht="15">
      <c r="B2" t="s">
        <v>19</v>
      </c>
    </row>
    <row r="5" ht="15">
      <c r="B5" t="s">
        <v>20</v>
      </c>
    </row>
    <row r="6" ht="15">
      <c r="B6" t="s">
        <v>21</v>
      </c>
    </row>
    <row r="7" ht="15">
      <c r="B7" t="s">
        <v>22</v>
      </c>
    </row>
    <row r="8" ht="15">
      <c r="B8" t="s">
        <v>23</v>
      </c>
    </row>
    <row r="9" ht="15">
      <c r="B9" t="s">
        <v>25</v>
      </c>
    </row>
    <row r="10" ht="15">
      <c r="B10" t="s">
        <v>24</v>
      </c>
    </row>
    <row r="11" ht="15">
      <c r="B11" t="s">
        <v>26</v>
      </c>
    </row>
    <row r="13" ht="15.75" thickBot="1"/>
    <row r="14" spans="2:30" ht="15.75">
      <c r="B14" s="91" t="s">
        <v>30</v>
      </c>
      <c r="C14" s="94" t="s">
        <v>41</v>
      </c>
      <c r="D14" s="94"/>
      <c r="E14" s="94"/>
      <c r="F14" s="94"/>
      <c r="G14" s="94"/>
      <c r="H14" s="95"/>
      <c r="I14" s="41" t="s">
        <v>47</v>
      </c>
      <c r="J14" s="41" t="s">
        <v>47</v>
      </c>
      <c r="K14" s="98" t="s">
        <v>50</v>
      </c>
      <c r="L14" s="98" t="s">
        <v>51</v>
      </c>
      <c r="M14" s="77" t="s">
        <v>53</v>
      </c>
      <c r="N14" s="87"/>
      <c r="O14" s="87"/>
      <c r="P14" s="87"/>
      <c r="Q14" s="87"/>
      <c r="R14" s="88"/>
      <c r="S14" s="58" t="s">
        <v>61</v>
      </c>
      <c r="T14" s="55" t="s">
        <v>61</v>
      </c>
      <c r="U14" s="58" t="s">
        <v>61</v>
      </c>
      <c r="V14" s="55" t="s">
        <v>61</v>
      </c>
      <c r="W14" s="58" t="s">
        <v>61</v>
      </c>
      <c r="X14" s="55" t="s">
        <v>61</v>
      </c>
      <c r="Y14" s="58" t="s">
        <v>61</v>
      </c>
      <c r="Z14" s="55" t="s">
        <v>61</v>
      </c>
      <c r="AA14" s="58" t="s">
        <v>61</v>
      </c>
      <c r="AB14" s="55" t="s">
        <v>61</v>
      </c>
      <c r="AC14" s="58" t="s">
        <v>61</v>
      </c>
      <c r="AD14" s="55" t="s">
        <v>61</v>
      </c>
    </row>
    <row r="15" spans="2:30" ht="16.5" thickBot="1">
      <c r="B15" s="92"/>
      <c r="C15" s="96"/>
      <c r="D15" s="96"/>
      <c r="E15" s="96"/>
      <c r="F15" s="96"/>
      <c r="G15" s="96"/>
      <c r="H15" s="97"/>
      <c r="I15" s="42" t="s">
        <v>48</v>
      </c>
      <c r="J15" s="42" t="s">
        <v>49</v>
      </c>
      <c r="K15" s="99"/>
      <c r="L15" s="99"/>
      <c r="M15" s="78"/>
      <c r="N15" s="89"/>
      <c r="O15" s="89"/>
      <c r="P15" s="89"/>
      <c r="Q15" s="89"/>
      <c r="R15" s="90"/>
      <c r="S15" s="59" t="s">
        <v>62</v>
      </c>
      <c r="T15" s="56" t="s">
        <v>77</v>
      </c>
      <c r="U15" s="59" t="s">
        <v>62</v>
      </c>
      <c r="V15" s="56" t="s">
        <v>77</v>
      </c>
      <c r="W15" s="59" t="s">
        <v>62</v>
      </c>
      <c r="X15" s="56" t="s">
        <v>77</v>
      </c>
      <c r="Y15" s="59" t="s">
        <v>62</v>
      </c>
      <c r="Z15" s="56" t="s">
        <v>77</v>
      </c>
      <c r="AA15" s="59" t="s">
        <v>62</v>
      </c>
      <c r="AB15" s="56" t="s">
        <v>77</v>
      </c>
      <c r="AC15" s="59" t="s">
        <v>62</v>
      </c>
      <c r="AD15" s="56" t="s">
        <v>77</v>
      </c>
    </row>
    <row r="16" spans="2:30" ht="15.75">
      <c r="B16" s="92"/>
      <c r="C16" s="25" t="s">
        <v>33</v>
      </c>
      <c r="D16" s="25" t="s">
        <v>33</v>
      </c>
      <c r="E16" s="25" t="s">
        <v>33</v>
      </c>
      <c r="F16" s="25" t="s">
        <v>33</v>
      </c>
      <c r="G16" s="25" t="s">
        <v>33</v>
      </c>
      <c r="H16" s="93" t="s">
        <v>40</v>
      </c>
      <c r="I16" s="45"/>
      <c r="J16" s="46"/>
      <c r="K16" s="46"/>
      <c r="L16" s="47"/>
      <c r="M16" s="43" t="s">
        <v>33</v>
      </c>
      <c r="N16" s="43" t="s">
        <v>33</v>
      </c>
      <c r="O16" s="43" t="s">
        <v>33</v>
      </c>
      <c r="P16" s="43" t="s">
        <v>33</v>
      </c>
      <c r="Q16" s="43" t="s">
        <v>33</v>
      </c>
      <c r="R16" s="85" t="s">
        <v>40</v>
      </c>
      <c r="S16" s="43" t="s">
        <v>33</v>
      </c>
      <c r="T16" s="43"/>
      <c r="U16" s="43" t="s">
        <v>33</v>
      </c>
      <c r="V16" s="43"/>
      <c r="W16" s="43" t="s">
        <v>33</v>
      </c>
      <c r="X16" s="85"/>
      <c r="Y16" s="43" t="s">
        <v>33</v>
      </c>
      <c r="Z16" s="43"/>
      <c r="AA16" s="43" t="s">
        <v>33</v>
      </c>
      <c r="AB16" s="43"/>
      <c r="AC16" s="79" t="s">
        <v>40</v>
      </c>
      <c r="AD16" s="80"/>
    </row>
    <row r="17" spans="2:30" ht="16.5" thickBot="1">
      <c r="B17" s="92"/>
      <c r="C17" s="25" t="s">
        <v>34</v>
      </c>
      <c r="D17" s="25" t="s">
        <v>35</v>
      </c>
      <c r="E17" s="25" t="s">
        <v>37</v>
      </c>
      <c r="F17" s="25" t="s">
        <v>38</v>
      </c>
      <c r="G17" s="25" t="s">
        <v>39</v>
      </c>
      <c r="H17" s="93"/>
      <c r="I17" s="48"/>
      <c r="J17" s="49"/>
      <c r="K17" s="49"/>
      <c r="L17" s="50"/>
      <c r="M17" s="44" t="s">
        <v>34</v>
      </c>
      <c r="N17" s="44" t="s">
        <v>35</v>
      </c>
      <c r="O17" s="44" t="s">
        <v>37</v>
      </c>
      <c r="P17" s="44" t="s">
        <v>38</v>
      </c>
      <c r="Q17" s="44" t="s">
        <v>39</v>
      </c>
      <c r="R17" s="86"/>
      <c r="S17" s="44" t="s">
        <v>34</v>
      </c>
      <c r="T17" s="44"/>
      <c r="U17" s="44" t="s">
        <v>35</v>
      </c>
      <c r="V17" s="44"/>
      <c r="W17" s="44" t="s">
        <v>37</v>
      </c>
      <c r="X17" s="86"/>
      <c r="Y17" s="44" t="s">
        <v>38</v>
      </c>
      <c r="Z17" s="44"/>
      <c r="AA17" s="44" t="s">
        <v>39</v>
      </c>
      <c r="AB17" s="44"/>
      <c r="AC17" s="81"/>
      <c r="AD17" s="82"/>
    </row>
    <row r="18" spans="2:8" ht="15">
      <c r="B18" s="26"/>
      <c r="C18" s="27"/>
      <c r="D18" s="9"/>
      <c r="E18" s="9"/>
      <c r="F18" s="9"/>
      <c r="G18" s="9"/>
      <c r="H18" s="28"/>
    </row>
    <row r="19" spans="2:30" ht="15">
      <c r="B19" s="29">
        <v>15</v>
      </c>
      <c r="C19" s="30">
        <v>2.8384496388072835E-05</v>
      </c>
      <c r="D19" s="30">
        <v>7.717984834159801E-05</v>
      </c>
      <c r="E19" s="30">
        <v>0.00015378404874954345</v>
      </c>
      <c r="F19" s="30">
        <v>0.0001420807729194047</v>
      </c>
      <c r="G19" s="30">
        <v>0.00018852214349677156</v>
      </c>
      <c r="H19" s="31">
        <v>0.00010849203306837168</v>
      </c>
      <c r="I19" s="36">
        <v>15</v>
      </c>
      <c r="J19" s="36">
        <v>16</v>
      </c>
      <c r="K19" s="37">
        <f>J19-I19</f>
        <v>1</v>
      </c>
      <c r="L19" s="10">
        <f>(I19+J19)/2</f>
        <v>15.5</v>
      </c>
      <c r="M19">
        <f>L19*C19</f>
        <v>0.00043995969401512897</v>
      </c>
      <c r="N19">
        <f>L19*D19</f>
        <v>0.001196287649294769</v>
      </c>
      <c r="O19">
        <f>L19*E19</f>
        <v>0.0023836527556179237</v>
      </c>
      <c r="P19">
        <f>L19*F19</f>
        <v>0.0022022519802507726</v>
      </c>
      <c r="Q19">
        <f>L19*G19</f>
        <v>0.002922093224199959</v>
      </c>
      <c r="R19">
        <f>L19*H19</f>
        <v>0.001681626512559761</v>
      </c>
      <c r="S19" s="106">
        <f>(C19/C$56)*100</f>
        <v>0.0021461284704112162</v>
      </c>
      <c r="T19" s="111">
        <f>(S19)</f>
        <v>0.0021461284704112162</v>
      </c>
      <c r="U19" s="106">
        <f>(D19/D$56)*100</f>
        <v>0.005693705712460108</v>
      </c>
      <c r="V19" s="106">
        <f>U19</f>
        <v>0.005693705712460108</v>
      </c>
      <c r="W19" s="106">
        <f>(E19/E$56)*100</f>
        <v>0.012540643986559043</v>
      </c>
      <c r="X19" s="106">
        <f>W19</f>
        <v>0.012540643986559043</v>
      </c>
      <c r="Y19" s="106">
        <f>(F19/F$56)*100</f>
        <v>0.01130347457250107</v>
      </c>
      <c r="Z19" s="107">
        <f>Y19</f>
        <v>0.01130347457250107</v>
      </c>
      <c r="AA19" s="106">
        <f>(G19/G$56)*100</f>
        <v>0.014792577240397285</v>
      </c>
      <c r="AB19" s="107">
        <f>AA19</f>
        <v>0.014792577240397285</v>
      </c>
      <c r="AC19" s="106">
        <f>(H19/H$56)*100</f>
        <v>0.008417656317650023</v>
      </c>
      <c r="AD19" s="107">
        <f>AC19</f>
        <v>0.008417656317650023</v>
      </c>
    </row>
    <row r="20" spans="2:30" ht="15">
      <c r="B20" s="29">
        <v>16</v>
      </c>
      <c r="C20" s="30">
        <v>0.0008378956038884037</v>
      </c>
      <c r="D20" s="30">
        <v>0.00048470278025514754</v>
      </c>
      <c r="E20" s="30">
        <v>0.000714658219535279</v>
      </c>
      <c r="F20" s="30">
        <v>0.001801839847406688</v>
      </c>
      <c r="G20" s="30">
        <v>0.003594929586270495</v>
      </c>
      <c r="H20" s="31">
        <v>0.0013150597828344957</v>
      </c>
      <c r="I20" s="36">
        <v>16</v>
      </c>
      <c r="J20" s="36">
        <v>17</v>
      </c>
      <c r="K20" s="37">
        <f aca="true" t="shared" si="0" ref="K20:K53">J20-I20</f>
        <v>1</v>
      </c>
      <c r="L20" s="10">
        <f aca="true" t="shared" si="1" ref="L20:L53">(I20+J20)/2</f>
        <v>16.5</v>
      </c>
      <c r="M20">
        <f aca="true" t="shared" si="2" ref="M20:M53">L20*C20</f>
        <v>0.01382527746415866</v>
      </c>
      <c r="N20">
        <f aca="true" t="shared" si="3" ref="N20:N53">L20*D20</f>
        <v>0.007997595874209935</v>
      </c>
      <c r="O20">
        <f aca="true" t="shared" si="4" ref="O20:O53">L20*E20</f>
        <v>0.011791860622332104</v>
      </c>
      <c r="P20">
        <f aca="true" t="shared" si="5" ref="P20:P53">L20*F20</f>
        <v>0.02973035748221035</v>
      </c>
      <c r="Q20">
        <f aca="true" t="shared" si="6" ref="Q20:Q53">L20*G20</f>
        <v>0.05931633817346317</v>
      </c>
      <c r="R20">
        <f aca="true" t="shared" si="7" ref="R20:R53">L20*H20</f>
        <v>0.02169848641676918</v>
      </c>
      <c r="S20" s="106">
        <f aca="true" t="shared" si="8" ref="S20:S53">(C20/C$56)*100</f>
        <v>0.06335259876208052</v>
      </c>
      <c r="T20" s="110">
        <f>(T19+S20)</f>
        <v>0.06549872723249174</v>
      </c>
      <c r="U20" s="106">
        <f aca="true" t="shared" si="9" ref="U20:U53">(D20/D$56)*100</f>
        <v>0.03575745545092748</v>
      </c>
      <c r="V20" s="106">
        <f>V19+U20</f>
        <v>0.04145116116338759</v>
      </c>
      <c r="W20" s="106">
        <f aca="true" t="shared" si="10" ref="W20:W53">(E20/E$56)*100</f>
        <v>0.058278308941236645</v>
      </c>
      <c r="X20" s="107">
        <f>X19+W20</f>
        <v>0.07081895292779569</v>
      </c>
      <c r="Y20" s="106">
        <f aca="true" t="shared" si="11" ref="Y20:Y53">(F20/F$56)*100</f>
        <v>0.14334839598904714</v>
      </c>
      <c r="Z20" s="107">
        <f>Z19+Y20</f>
        <v>0.15465187056154822</v>
      </c>
      <c r="AA20" s="106">
        <f aca="true" t="shared" si="12" ref="AA20:AA53">(G20/G$56)*100</f>
        <v>0.2820797206753934</v>
      </c>
      <c r="AB20" s="107">
        <f>AB19+AA20</f>
        <v>0.2968722979157907</v>
      </c>
      <c r="AC20" s="106">
        <f aca="true" t="shared" si="13" ref="AC20:AC53">(H20/H$56)*100</f>
        <v>0.10203257304698238</v>
      </c>
      <c r="AD20" s="107">
        <f>AD19+AC20</f>
        <v>0.1104502293646324</v>
      </c>
    </row>
    <row r="21" spans="2:30" ht="15">
      <c r="B21" s="29">
        <v>17</v>
      </c>
      <c r="C21" s="30">
        <v>0.0018717894588698896</v>
      </c>
      <c r="D21" s="30">
        <v>0.0013034560754471047</v>
      </c>
      <c r="E21" s="30">
        <v>0.001978771432688151</v>
      </c>
      <c r="F21" s="30">
        <v>0.0039713456380697605</v>
      </c>
      <c r="G21" s="30">
        <v>0.006910061234247991</v>
      </c>
      <c r="H21" s="31">
        <v>0.002912075656867556</v>
      </c>
      <c r="I21" s="36">
        <v>17</v>
      </c>
      <c r="J21" s="36">
        <v>18</v>
      </c>
      <c r="K21" s="37">
        <f t="shared" si="0"/>
        <v>1</v>
      </c>
      <c r="L21" s="10">
        <f t="shared" si="1"/>
        <v>17.5</v>
      </c>
      <c r="M21">
        <f t="shared" si="2"/>
        <v>0.03275631553022307</v>
      </c>
      <c r="N21">
        <f t="shared" si="3"/>
        <v>0.02281048132032433</v>
      </c>
      <c r="O21">
        <f t="shared" si="4"/>
        <v>0.03462850007204265</v>
      </c>
      <c r="P21">
        <f t="shared" si="5"/>
        <v>0.06949854866622081</v>
      </c>
      <c r="Q21">
        <f t="shared" si="6"/>
        <v>0.12092607159933985</v>
      </c>
      <c r="R21">
        <f t="shared" si="7"/>
        <v>0.05096132399518223</v>
      </c>
      <c r="S21" s="106">
        <f t="shared" si="8"/>
        <v>0.14152446438980187</v>
      </c>
      <c r="T21" s="110">
        <f aca="true" t="shared" si="14" ref="T21:T53">(T20+S21)</f>
        <v>0.2070231916222936</v>
      </c>
      <c r="U21" s="106">
        <f t="shared" si="9"/>
        <v>0.0961584592634398</v>
      </c>
      <c r="V21" s="106">
        <f aca="true" t="shared" si="15" ref="V21:V53">V20+U21</f>
        <v>0.1376096204268274</v>
      </c>
      <c r="W21" s="106">
        <f t="shared" si="10"/>
        <v>0.16136308199642946</v>
      </c>
      <c r="X21" s="107">
        <f aca="true" t="shared" si="16" ref="X21:X53">X20+W21</f>
        <v>0.23218203492422515</v>
      </c>
      <c r="Y21" s="106">
        <f t="shared" si="11"/>
        <v>0.3159470737395159</v>
      </c>
      <c r="Z21" s="107">
        <f aca="true" t="shared" si="17" ref="Z21:Z53">Z20+Y21</f>
        <v>0.47059894430106414</v>
      </c>
      <c r="AA21" s="106">
        <f t="shared" si="12"/>
        <v>0.542204818211389</v>
      </c>
      <c r="AB21" s="107">
        <f aca="true" t="shared" si="18" ref="AB21:AB53">AB20+AA21</f>
        <v>0.8390771161271797</v>
      </c>
      <c r="AC21" s="106">
        <f t="shared" si="13"/>
        <v>0.2259414941100609</v>
      </c>
      <c r="AD21" s="107">
        <f aca="true" t="shared" si="19" ref="AD21:AD53">AD20+AC21</f>
        <v>0.3363917234746933</v>
      </c>
    </row>
    <row r="22" spans="2:30" ht="15">
      <c r="B22" s="29">
        <v>18</v>
      </c>
      <c r="C22" s="30">
        <v>0.003747834388148358</v>
      </c>
      <c r="D22" s="30">
        <v>0.003568974730895488</v>
      </c>
      <c r="E22" s="30">
        <v>0.00447124178578687</v>
      </c>
      <c r="F22" s="30">
        <v>0.007159007848950399</v>
      </c>
      <c r="G22" s="30">
        <v>0.009372867217714416</v>
      </c>
      <c r="H22" s="31">
        <v>0.005396381292070238</v>
      </c>
      <c r="I22" s="36">
        <v>18</v>
      </c>
      <c r="J22" s="36">
        <v>19</v>
      </c>
      <c r="K22" s="37">
        <f t="shared" si="0"/>
        <v>1</v>
      </c>
      <c r="L22" s="10">
        <f t="shared" si="1"/>
        <v>18.5</v>
      </c>
      <c r="M22">
        <f t="shared" si="2"/>
        <v>0.06933493618074463</v>
      </c>
      <c r="N22">
        <f t="shared" si="3"/>
        <v>0.06602603252156652</v>
      </c>
      <c r="O22">
        <f t="shared" si="4"/>
        <v>0.08271797303705711</v>
      </c>
      <c r="P22">
        <f t="shared" si="5"/>
        <v>0.13244164520558238</v>
      </c>
      <c r="Q22">
        <f t="shared" si="6"/>
        <v>0.1733980435277167</v>
      </c>
      <c r="R22">
        <f t="shared" si="7"/>
        <v>0.09983305390329941</v>
      </c>
      <c r="S22" s="106">
        <f t="shared" si="8"/>
        <v>0.28337068140378213</v>
      </c>
      <c r="T22" s="110">
        <f t="shared" si="14"/>
        <v>0.49039387302607573</v>
      </c>
      <c r="U22" s="106">
        <f t="shared" si="9"/>
        <v>0.2632901236471214</v>
      </c>
      <c r="V22" s="106">
        <f t="shared" si="15"/>
        <v>0.4008997440739488</v>
      </c>
      <c r="W22" s="106">
        <f t="shared" si="10"/>
        <v>0.3646168238469278</v>
      </c>
      <c r="X22" s="107">
        <f t="shared" si="16"/>
        <v>0.5967988587711529</v>
      </c>
      <c r="Y22" s="106">
        <f t="shared" si="11"/>
        <v>0.569546895911449</v>
      </c>
      <c r="Z22" s="107">
        <f t="shared" si="17"/>
        <v>1.0401458402125132</v>
      </c>
      <c r="AA22" s="106">
        <f t="shared" si="12"/>
        <v>0.7354513359031611</v>
      </c>
      <c r="AB22" s="107">
        <f t="shared" si="18"/>
        <v>1.5745284520303409</v>
      </c>
      <c r="AC22" s="106">
        <f t="shared" si="13"/>
        <v>0.4186932606103591</v>
      </c>
      <c r="AD22" s="107">
        <f t="shared" si="19"/>
        <v>0.7550849840850524</v>
      </c>
    </row>
    <row r="23" spans="2:30" ht="15">
      <c r="B23" s="29">
        <v>19</v>
      </c>
      <c r="C23" s="30">
        <v>0.009175688712616571</v>
      </c>
      <c r="D23" s="30">
        <v>0.009014921915719168</v>
      </c>
      <c r="E23" s="30">
        <v>0.007841916307488738</v>
      </c>
      <c r="F23" s="30">
        <v>0.012589658786220788</v>
      </c>
      <c r="G23" s="30">
        <v>0.01714924066302346</v>
      </c>
      <c r="H23" s="31">
        <v>0.010741541706135728</v>
      </c>
      <c r="I23" s="36">
        <v>19</v>
      </c>
      <c r="J23" s="36">
        <v>20</v>
      </c>
      <c r="K23" s="37">
        <f t="shared" si="0"/>
        <v>1</v>
      </c>
      <c r="L23" s="10">
        <f t="shared" si="1"/>
        <v>19.5</v>
      </c>
      <c r="M23">
        <f t="shared" si="2"/>
        <v>0.17892592989602313</v>
      </c>
      <c r="N23">
        <f t="shared" si="3"/>
        <v>0.17579097735652377</v>
      </c>
      <c r="O23">
        <f t="shared" si="4"/>
        <v>0.1529173679960304</v>
      </c>
      <c r="P23">
        <f t="shared" si="5"/>
        <v>0.24549834633130538</v>
      </c>
      <c r="Q23">
        <f t="shared" si="6"/>
        <v>0.33441019292895746</v>
      </c>
      <c r="R23">
        <f t="shared" si="7"/>
        <v>0.2094600632696467</v>
      </c>
      <c r="S23" s="106">
        <f t="shared" si="8"/>
        <v>0.6937662910254039</v>
      </c>
      <c r="T23" s="110">
        <f t="shared" si="14"/>
        <v>1.1841601640514796</v>
      </c>
      <c r="U23" s="106">
        <f t="shared" si="9"/>
        <v>0.6650481118041711</v>
      </c>
      <c r="V23" s="106">
        <f t="shared" si="15"/>
        <v>1.06594785587812</v>
      </c>
      <c r="W23" s="106">
        <f t="shared" si="10"/>
        <v>0.6394855733364863</v>
      </c>
      <c r="X23" s="107">
        <f t="shared" si="16"/>
        <v>1.2362844321076392</v>
      </c>
      <c r="Y23" s="106">
        <f t="shared" si="11"/>
        <v>1.0015914542302986</v>
      </c>
      <c r="Z23" s="107">
        <f t="shared" si="17"/>
        <v>2.041737294442812</v>
      </c>
      <c r="AA23" s="106">
        <f t="shared" si="12"/>
        <v>1.3456322022260518</v>
      </c>
      <c r="AB23" s="107">
        <f t="shared" si="18"/>
        <v>2.9201606542563927</v>
      </c>
      <c r="AC23" s="106">
        <f t="shared" si="13"/>
        <v>0.8334124068536243</v>
      </c>
      <c r="AD23" s="107">
        <f t="shared" si="19"/>
        <v>1.5884973909386768</v>
      </c>
    </row>
    <row r="24" spans="2:30" ht="15">
      <c r="B24" s="29">
        <v>20</v>
      </c>
      <c r="C24" s="30">
        <v>0.01381434039732267</v>
      </c>
      <c r="D24" s="30">
        <v>0.012915824785622445</v>
      </c>
      <c r="E24" s="30">
        <v>0.01230781102301445</v>
      </c>
      <c r="F24" s="30">
        <v>0.016081940671593766</v>
      </c>
      <c r="G24" s="30">
        <v>0.021360603906025444</v>
      </c>
      <c r="H24" s="31">
        <v>0.014855896379409898</v>
      </c>
      <c r="I24" s="36">
        <v>20</v>
      </c>
      <c r="J24" s="36">
        <v>21</v>
      </c>
      <c r="K24" s="37">
        <f t="shared" si="0"/>
        <v>1</v>
      </c>
      <c r="L24" s="10">
        <f t="shared" si="1"/>
        <v>20.5</v>
      </c>
      <c r="M24">
        <f t="shared" si="2"/>
        <v>0.2831939781451147</v>
      </c>
      <c r="N24">
        <f t="shared" si="3"/>
        <v>0.2647744081052601</v>
      </c>
      <c r="O24">
        <f t="shared" si="4"/>
        <v>0.2523101259717962</v>
      </c>
      <c r="P24">
        <f t="shared" si="5"/>
        <v>0.3296797837676722</v>
      </c>
      <c r="Q24">
        <f t="shared" si="6"/>
        <v>0.4378923800735216</v>
      </c>
      <c r="R24">
        <f t="shared" si="7"/>
        <v>0.30454587577790293</v>
      </c>
      <c r="S24" s="106">
        <f t="shared" si="8"/>
        <v>1.044490936929351</v>
      </c>
      <c r="T24" s="110">
        <f t="shared" si="14"/>
        <v>2.2286511009808305</v>
      </c>
      <c r="U24" s="106">
        <f t="shared" si="9"/>
        <v>0.9528252120624695</v>
      </c>
      <c r="V24" s="106">
        <f t="shared" si="15"/>
        <v>2.0187730679405895</v>
      </c>
      <c r="W24" s="106">
        <f t="shared" si="10"/>
        <v>1.0036663590828336</v>
      </c>
      <c r="X24" s="107">
        <f t="shared" si="16"/>
        <v>2.2399507911904726</v>
      </c>
      <c r="Y24" s="106">
        <f t="shared" si="11"/>
        <v>1.2794258063400783</v>
      </c>
      <c r="Z24" s="107">
        <f t="shared" si="17"/>
        <v>3.32116310078289</v>
      </c>
      <c r="AA24" s="106">
        <f t="shared" si="12"/>
        <v>1.6760810020538752</v>
      </c>
      <c r="AB24" s="107">
        <f t="shared" si="18"/>
        <v>4.5962416563102675</v>
      </c>
      <c r="AC24" s="106">
        <f t="shared" si="13"/>
        <v>1.152636064379826</v>
      </c>
      <c r="AD24" s="107">
        <f t="shared" si="19"/>
        <v>2.7411334553185025</v>
      </c>
    </row>
    <row r="25" spans="2:30" ht="15">
      <c r="B25" s="29">
        <v>21</v>
      </c>
      <c r="C25" s="30">
        <v>0.017601070874215002</v>
      </c>
      <c r="D25" s="30">
        <v>0.018193569547475957</v>
      </c>
      <c r="E25" s="30">
        <v>0.015951817429621505</v>
      </c>
      <c r="F25" s="30">
        <v>0.020125718655870338</v>
      </c>
      <c r="G25" s="30">
        <v>0.02423952953819517</v>
      </c>
      <c r="H25" s="31">
        <v>0.01886163642423082</v>
      </c>
      <c r="I25" s="36">
        <v>21</v>
      </c>
      <c r="J25" s="36">
        <v>22</v>
      </c>
      <c r="K25" s="37">
        <f t="shared" si="0"/>
        <v>1</v>
      </c>
      <c r="L25" s="10">
        <f t="shared" si="1"/>
        <v>21.5</v>
      </c>
      <c r="M25">
        <f t="shared" si="2"/>
        <v>0.37842302379562254</v>
      </c>
      <c r="N25">
        <f t="shared" si="3"/>
        <v>0.39116174527073305</v>
      </c>
      <c r="O25">
        <f t="shared" si="4"/>
        <v>0.34296407473686236</v>
      </c>
      <c r="P25">
        <f t="shared" si="5"/>
        <v>0.43270295110121226</v>
      </c>
      <c r="Q25">
        <f t="shared" si="6"/>
        <v>0.5211498850711962</v>
      </c>
      <c r="R25">
        <f t="shared" si="7"/>
        <v>0.40552518312096264</v>
      </c>
      <c r="S25" s="106">
        <f t="shared" si="8"/>
        <v>1.3308025196723643</v>
      </c>
      <c r="T25" s="110">
        <f t="shared" si="14"/>
        <v>3.559453620653195</v>
      </c>
      <c r="U25" s="106">
        <f t="shared" si="9"/>
        <v>1.3421745842777504</v>
      </c>
      <c r="V25" s="106">
        <f t="shared" si="15"/>
        <v>3.36094765221834</v>
      </c>
      <c r="W25" s="106">
        <f t="shared" si="10"/>
        <v>1.3008245325187835</v>
      </c>
      <c r="X25" s="107">
        <f t="shared" si="16"/>
        <v>3.540775323709256</v>
      </c>
      <c r="Y25" s="106">
        <f t="shared" si="11"/>
        <v>1.601135357061893</v>
      </c>
      <c r="Z25" s="107">
        <f t="shared" si="17"/>
        <v>4.922298457844783</v>
      </c>
      <c r="AA25" s="106">
        <f t="shared" si="12"/>
        <v>1.9019787612948715</v>
      </c>
      <c r="AB25" s="107">
        <f t="shared" si="18"/>
        <v>6.498220417605139</v>
      </c>
      <c r="AC25" s="106">
        <f t="shared" si="13"/>
        <v>1.4634325536842603</v>
      </c>
      <c r="AD25" s="107">
        <f t="shared" si="19"/>
        <v>4.204566009002763</v>
      </c>
    </row>
    <row r="26" spans="2:30" ht="15">
      <c r="B26" s="29">
        <v>22</v>
      </c>
      <c r="C26" s="30">
        <v>0.02348734086682878</v>
      </c>
      <c r="D26" s="30">
        <v>0.025581236523995823</v>
      </c>
      <c r="E26" s="30">
        <v>0.022285402487004967</v>
      </c>
      <c r="F26" s="30">
        <v>0.024187542427058416</v>
      </c>
      <c r="G26" s="30">
        <v>0.03139533177823746</v>
      </c>
      <c r="H26" s="31">
        <v>0.024783208687887567</v>
      </c>
      <c r="I26" s="36">
        <v>22</v>
      </c>
      <c r="J26" s="36">
        <v>23</v>
      </c>
      <c r="K26" s="37">
        <f t="shared" si="0"/>
        <v>1</v>
      </c>
      <c r="L26" s="10">
        <f t="shared" si="1"/>
        <v>22.5</v>
      </c>
      <c r="M26">
        <f t="shared" si="2"/>
        <v>0.5284651695036475</v>
      </c>
      <c r="N26">
        <f t="shared" si="3"/>
        <v>0.575577821789906</v>
      </c>
      <c r="O26">
        <f t="shared" si="4"/>
        <v>0.5014215559576117</v>
      </c>
      <c r="P26">
        <f t="shared" si="5"/>
        <v>0.5442197046088143</v>
      </c>
      <c r="Q26">
        <f t="shared" si="6"/>
        <v>0.7063949650103428</v>
      </c>
      <c r="R26">
        <f t="shared" si="7"/>
        <v>0.5576221954774703</v>
      </c>
      <c r="S26" s="106">
        <f t="shared" si="8"/>
        <v>1.7758585616384253</v>
      </c>
      <c r="T26" s="110">
        <f t="shared" si="14"/>
        <v>5.33531218229162</v>
      </c>
      <c r="U26" s="106">
        <f t="shared" si="9"/>
        <v>1.88717697246323</v>
      </c>
      <c r="V26" s="106">
        <f t="shared" si="15"/>
        <v>5.24812462468157</v>
      </c>
      <c r="W26" s="106">
        <f t="shared" si="10"/>
        <v>1.8173100588726467</v>
      </c>
      <c r="X26" s="107">
        <f t="shared" si="16"/>
        <v>5.358085382581903</v>
      </c>
      <c r="Y26" s="106">
        <f t="shared" si="11"/>
        <v>1.924280570676749</v>
      </c>
      <c r="Z26" s="107">
        <f t="shared" si="17"/>
        <v>6.846579028521532</v>
      </c>
      <c r="AA26" s="106">
        <f t="shared" si="12"/>
        <v>2.463465891609864</v>
      </c>
      <c r="AB26" s="107">
        <f t="shared" si="18"/>
        <v>8.961686309215002</v>
      </c>
      <c r="AC26" s="106">
        <f t="shared" si="13"/>
        <v>1.9228742174253997</v>
      </c>
      <c r="AD26" s="107">
        <f t="shared" si="19"/>
        <v>6.127440226428162</v>
      </c>
    </row>
    <row r="27" spans="2:30" ht="15">
      <c r="B27" s="29">
        <v>23</v>
      </c>
      <c r="C27" s="30">
        <v>0.030503412969283276</v>
      </c>
      <c r="D27" s="30">
        <v>0.03131450827653359</v>
      </c>
      <c r="E27" s="30">
        <v>0.02512543856339835</v>
      </c>
      <c r="F27" s="30">
        <v>0.028096084716508558</v>
      </c>
      <c r="G27" s="30">
        <v>0.03291190046156934</v>
      </c>
      <c r="H27" s="31">
        <v>0.029299914172673417</v>
      </c>
      <c r="I27" s="36">
        <v>23</v>
      </c>
      <c r="J27" s="36">
        <v>24</v>
      </c>
      <c r="K27" s="37">
        <f t="shared" si="0"/>
        <v>1</v>
      </c>
      <c r="L27" s="10">
        <f t="shared" si="1"/>
        <v>23.5</v>
      </c>
      <c r="M27">
        <f t="shared" si="2"/>
        <v>0.716830204778157</v>
      </c>
      <c r="N27">
        <f t="shared" si="3"/>
        <v>0.7358909444985394</v>
      </c>
      <c r="O27">
        <f t="shared" si="4"/>
        <v>0.5904478062398612</v>
      </c>
      <c r="P27">
        <f t="shared" si="5"/>
        <v>0.6602579908379511</v>
      </c>
      <c r="Q27">
        <f t="shared" si="6"/>
        <v>0.7734296608468795</v>
      </c>
      <c r="R27">
        <f t="shared" si="7"/>
        <v>0.6885479830578253</v>
      </c>
      <c r="S27" s="106">
        <f t="shared" si="8"/>
        <v>2.3063380136488045</v>
      </c>
      <c r="T27" s="110">
        <f t="shared" si="14"/>
        <v>7.641650195940425</v>
      </c>
      <c r="U27" s="106">
        <f t="shared" si="9"/>
        <v>2.310131446071808</v>
      </c>
      <c r="V27" s="106">
        <f t="shared" si="15"/>
        <v>7.558256070753378</v>
      </c>
      <c r="W27" s="106">
        <f t="shared" si="10"/>
        <v>2.0489067792908893</v>
      </c>
      <c r="X27" s="107">
        <f t="shared" si="16"/>
        <v>7.406992161872792</v>
      </c>
      <c r="Y27" s="106">
        <f t="shared" si="11"/>
        <v>2.2352312185128635</v>
      </c>
      <c r="Z27" s="107">
        <f t="shared" si="17"/>
        <v>9.081810247034396</v>
      </c>
      <c r="AA27" s="106">
        <f t="shared" si="12"/>
        <v>2.582464959689835</v>
      </c>
      <c r="AB27" s="107">
        <f t="shared" si="18"/>
        <v>11.544151268904837</v>
      </c>
      <c r="AC27" s="106">
        <f t="shared" si="13"/>
        <v>2.273315382400268</v>
      </c>
      <c r="AD27" s="107">
        <f t="shared" si="19"/>
        <v>8.40075560882843</v>
      </c>
    </row>
    <row r="28" spans="2:30" ht="15">
      <c r="B28" s="29">
        <v>24</v>
      </c>
      <c r="C28" s="30">
        <v>0.03695111501243547</v>
      </c>
      <c r="D28" s="30">
        <v>0.03833061586429818</v>
      </c>
      <c r="E28" s="30">
        <v>0.03302559759947719</v>
      </c>
      <c r="F28" s="30">
        <v>0.035697094069063365</v>
      </c>
      <c r="G28" s="30">
        <v>0.039883443123282375</v>
      </c>
      <c r="H28" s="31">
        <v>0.036495753852859254</v>
      </c>
      <c r="I28" s="36">
        <v>24</v>
      </c>
      <c r="J28" s="36">
        <v>25</v>
      </c>
      <c r="K28" s="37">
        <f t="shared" si="0"/>
        <v>1</v>
      </c>
      <c r="L28" s="10">
        <f t="shared" si="1"/>
        <v>24.5</v>
      </c>
      <c r="M28">
        <f t="shared" si="2"/>
        <v>0.905302317804669</v>
      </c>
      <c r="N28">
        <f t="shared" si="3"/>
        <v>0.9391000886753054</v>
      </c>
      <c r="O28">
        <f t="shared" si="4"/>
        <v>0.8091271411871911</v>
      </c>
      <c r="P28">
        <f t="shared" si="5"/>
        <v>0.8745788046920524</v>
      </c>
      <c r="Q28">
        <f t="shared" si="6"/>
        <v>0.9771443565204182</v>
      </c>
      <c r="R28">
        <f t="shared" si="7"/>
        <v>0.8941459693950518</v>
      </c>
      <c r="S28" s="106">
        <f t="shared" si="8"/>
        <v>2.793843472063492</v>
      </c>
      <c r="T28" s="110">
        <f t="shared" si="14"/>
        <v>10.435493668003918</v>
      </c>
      <c r="U28" s="106">
        <f t="shared" si="9"/>
        <v>2.827723184201192</v>
      </c>
      <c r="V28" s="106">
        <f t="shared" si="15"/>
        <v>10.38597925495457</v>
      </c>
      <c r="W28" s="106">
        <f t="shared" si="10"/>
        <v>2.6931418785372037</v>
      </c>
      <c r="X28" s="107">
        <f t="shared" si="16"/>
        <v>10.100134040409996</v>
      </c>
      <c r="Y28" s="106">
        <f t="shared" si="11"/>
        <v>2.8399422865662656</v>
      </c>
      <c r="Z28" s="107">
        <f t="shared" si="17"/>
        <v>11.92175253360066</v>
      </c>
      <c r="AA28" s="106">
        <f t="shared" si="12"/>
        <v>3.1294939791741223</v>
      </c>
      <c r="AB28" s="107">
        <f t="shared" si="18"/>
        <v>14.673645248078959</v>
      </c>
      <c r="AC28" s="106">
        <f t="shared" si="13"/>
        <v>2.831624629923913</v>
      </c>
      <c r="AD28" s="107">
        <f t="shared" si="19"/>
        <v>11.232380238752343</v>
      </c>
    </row>
    <row r="29" spans="2:30" ht="15">
      <c r="B29" s="29">
        <v>25</v>
      </c>
      <c r="C29" s="30">
        <v>0.04477106016026467</v>
      </c>
      <c r="D29" s="30">
        <v>0.04701056074507304</v>
      </c>
      <c r="E29" s="30">
        <v>0.0408932458018509</v>
      </c>
      <c r="F29" s="30">
        <v>0.04228304121989004</v>
      </c>
      <c r="G29" s="30">
        <v>0.04609417402470182</v>
      </c>
      <c r="H29" s="31">
        <v>0.0439408844342915</v>
      </c>
      <c r="I29" s="36">
        <v>25</v>
      </c>
      <c r="J29" s="36">
        <v>26</v>
      </c>
      <c r="K29" s="37">
        <f t="shared" si="0"/>
        <v>1</v>
      </c>
      <c r="L29" s="10">
        <f t="shared" si="1"/>
        <v>25.5</v>
      </c>
      <c r="M29">
        <f t="shared" si="2"/>
        <v>1.1416620340867492</v>
      </c>
      <c r="N29">
        <f t="shared" si="3"/>
        <v>1.1987692989993626</v>
      </c>
      <c r="O29">
        <f t="shared" si="4"/>
        <v>1.042777767947198</v>
      </c>
      <c r="P29">
        <f t="shared" si="5"/>
        <v>1.0782175511071959</v>
      </c>
      <c r="Q29">
        <f t="shared" si="6"/>
        <v>1.1754014376298965</v>
      </c>
      <c r="R29">
        <f t="shared" si="7"/>
        <v>1.1204925530744332</v>
      </c>
      <c r="S29" s="106">
        <f t="shared" si="8"/>
        <v>3.385103105116638</v>
      </c>
      <c r="T29" s="110">
        <f t="shared" si="14"/>
        <v>13.820596773120556</v>
      </c>
      <c r="U29" s="106">
        <f t="shared" si="9"/>
        <v>3.4680593964825257</v>
      </c>
      <c r="V29" s="106">
        <f t="shared" si="15"/>
        <v>13.854038651437095</v>
      </c>
      <c r="W29" s="106">
        <f t="shared" si="10"/>
        <v>3.3347258134103765</v>
      </c>
      <c r="X29" s="107">
        <f t="shared" si="16"/>
        <v>13.434859853820372</v>
      </c>
      <c r="Y29" s="106">
        <f t="shared" si="11"/>
        <v>3.3638983759481387</v>
      </c>
      <c r="Z29" s="107">
        <f t="shared" si="17"/>
        <v>15.2856509095488</v>
      </c>
      <c r="AA29" s="106">
        <f t="shared" si="12"/>
        <v>3.6168251482054283</v>
      </c>
      <c r="AB29" s="107">
        <f t="shared" si="18"/>
        <v>18.290470396284388</v>
      </c>
      <c r="AC29" s="106">
        <f t="shared" si="13"/>
        <v>3.409275805794381</v>
      </c>
      <c r="AD29" s="107">
        <f t="shared" si="19"/>
        <v>14.641656044546725</v>
      </c>
    </row>
    <row r="30" spans="2:30" ht="15">
      <c r="B30" s="29">
        <v>26</v>
      </c>
      <c r="C30" s="30">
        <v>0.05351744531425328</v>
      </c>
      <c r="D30" s="30">
        <v>0.056593958527660186</v>
      </c>
      <c r="E30" s="30">
        <v>0.05004089715441905</v>
      </c>
      <c r="F30" s="30">
        <v>0.05162360720701365</v>
      </c>
      <c r="G30" s="30">
        <v>0.05725459522878373</v>
      </c>
      <c r="H30" s="31">
        <v>0.053370804540175676</v>
      </c>
      <c r="I30" s="36">
        <v>26</v>
      </c>
      <c r="J30" s="36">
        <v>27</v>
      </c>
      <c r="K30" s="37">
        <f t="shared" si="0"/>
        <v>1</v>
      </c>
      <c r="L30" s="10">
        <f t="shared" si="1"/>
        <v>26.5</v>
      </c>
      <c r="M30">
        <f t="shared" si="2"/>
        <v>1.4182123008277119</v>
      </c>
      <c r="N30">
        <f t="shared" si="3"/>
        <v>1.499739900982995</v>
      </c>
      <c r="O30">
        <f t="shared" si="4"/>
        <v>1.3260837745921048</v>
      </c>
      <c r="P30">
        <f t="shared" si="5"/>
        <v>1.3680255909858619</v>
      </c>
      <c r="Q30">
        <f t="shared" si="6"/>
        <v>1.517246773562769</v>
      </c>
      <c r="R30">
        <f t="shared" si="7"/>
        <v>1.4143263203146554</v>
      </c>
      <c r="S30" s="106">
        <f t="shared" si="8"/>
        <v>4.046410106499423</v>
      </c>
      <c r="T30" s="110">
        <f t="shared" si="14"/>
        <v>17.86700687961998</v>
      </c>
      <c r="U30" s="106">
        <f t="shared" si="9"/>
        <v>4.175045065306195</v>
      </c>
      <c r="V30" s="106">
        <f t="shared" si="15"/>
        <v>18.02908371674329</v>
      </c>
      <c r="W30" s="106">
        <f t="shared" si="10"/>
        <v>4.080690299704752</v>
      </c>
      <c r="X30" s="107">
        <f t="shared" si="16"/>
        <v>17.515550153525126</v>
      </c>
      <c r="Y30" s="106">
        <f t="shared" si="11"/>
        <v>4.107002794363083</v>
      </c>
      <c r="Z30" s="107">
        <f t="shared" si="17"/>
        <v>19.392653703911883</v>
      </c>
      <c r="AA30" s="106">
        <f t="shared" si="12"/>
        <v>4.492538683149277</v>
      </c>
      <c r="AB30" s="107">
        <f t="shared" si="18"/>
        <v>22.783009079433665</v>
      </c>
      <c r="AC30" s="106">
        <f t="shared" si="13"/>
        <v>4.140922400565142</v>
      </c>
      <c r="AD30" s="107">
        <f t="shared" si="19"/>
        <v>18.782578445111866</v>
      </c>
    </row>
    <row r="31" spans="2:30" ht="15">
      <c r="B31" s="29">
        <v>27</v>
      </c>
      <c r="C31" s="30">
        <v>0.06313321068587567</v>
      </c>
      <c r="D31" s="30">
        <v>0.06515867359956362</v>
      </c>
      <c r="E31" s="30">
        <v>0.05626050029970705</v>
      </c>
      <c r="F31" s="30">
        <v>0.06156467891559759</v>
      </c>
      <c r="G31" s="30">
        <v>0.06365289685632632</v>
      </c>
      <c r="H31" s="31">
        <v>0.06185527744097912</v>
      </c>
      <c r="I31" s="36">
        <v>27</v>
      </c>
      <c r="J31" s="36">
        <v>28</v>
      </c>
      <c r="K31" s="37">
        <f t="shared" si="0"/>
        <v>1</v>
      </c>
      <c r="L31" s="10">
        <f t="shared" si="1"/>
        <v>27.5</v>
      </c>
      <c r="M31">
        <f t="shared" si="2"/>
        <v>1.736163293861581</v>
      </c>
      <c r="N31">
        <f t="shared" si="3"/>
        <v>1.7918635239879996</v>
      </c>
      <c r="O31">
        <f t="shared" si="4"/>
        <v>1.5471637582419437</v>
      </c>
      <c r="P31">
        <f t="shared" si="5"/>
        <v>1.6930286701789337</v>
      </c>
      <c r="Q31">
        <f t="shared" si="6"/>
        <v>1.7504546635489737</v>
      </c>
      <c r="R31">
        <f t="shared" si="7"/>
        <v>1.7010201296269258</v>
      </c>
      <c r="S31" s="106">
        <f t="shared" si="8"/>
        <v>4.773450232443128</v>
      </c>
      <c r="T31" s="110">
        <f t="shared" si="14"/>
        <v>22.640457112063107</v>
      </c>
      <c r="U31" s="106">
        <f t="shared" si="9"/>
        <v>4.806880553174167</v>
      </c>
      <c r="V31" s="106">
        <f t="shared" si="15"/>
        <v>22.835964269917458</v>
      </c>
      <c r="W31" s="106">
        <f t="shared" si="10"/>
        <v>4.587880931093116</v>
      </c>
      <c r="X31" s="107">
        <f t="shared" si="16"/>
        <v>22.103431084618244</v>
      </c>
      <c r="Y31" s="106">
        <f t="shared" si="11"/>
        <v>4.897881454244315</v>
      </c>
      <c r="Z31" s="107">
        <f t="shared" si="17"/>
        <v>24.290535158156196</v>
      </c>
      <c r="AA31" s="106">
        <f t="shared" si="12"/>
        <v>4.994587775511757</v>
      </c>
      <c r="AB31" s="107">
        <f t="shared" si="18"/>
        <v>27.777596854945422</v>
      </c>
      <c r="AC31" s="106">
        <f t="shared" si="13"/>
        <v>4.799213842761364</v>
      </c>
      <c r="AD31" s="107">
        <f t="shared" si="19"/>
        <v>23.58179228787323</v>
      </c>
    </row>
    <row r="32" spans="2:30" ht="15">
      <c r="B32" s="29">
        <v>28</v>
      </c>
      <c r="C32" s="30">
        <v>0.07285658637111873</v>
      </c>
      <c r="D32" s="30">
        <v>0.07788951241234404</v>
      </c>
      <c r="E32" s="30">
        <v>0.06500223063069017</v>
      </c>
      <c r="F32" s="30">
        <v>0.0700140339934508</v>
      </c>
      <c r="G32" s="30">
        <v>0.07025187553172291</v>
      </c>
      <c r="H32" s="31">
        <v>0.07122471964521979</v>
      </c>
      <c r="I32" s="36">
        <v>28</v>
      </c>
      <c r="J32" s="36">
        <v>29</v>
      </c>
      <c r="K32" s="37">
        <f t="shared" si="0"/>
        <v>1</v>
      </c>
      <c r="L32" s="10">
        <f t="shared" si="1"/>
        <v>28.5</v>
      </c>
      <c r="M32">
        <f t="shared" si="2"/>
        <v>2.076412711576884</v>
      </c>
      <c r="N32">
        <f t="shared" si="3"/>
        <v>2.219851103751805</v>
      </c>
      <c r="O32">
        <f t="shared" si="4"/>
        <v>1.85256357297467</v>
      </c>
      <c r="P32">
        <f t="shared" si="5"/>
        <v>1.9953999688133477</v>
      </c>
      <c r="Q32">
        <f t="shared" si="6"/>
        <v>2.002178452654103</v>
      </c>
      <c r="R32">
        <f t="shared" si="7"/>
        <v>2.029904509888764</v>
      </c>
      <c r="S32" s="106">
        <f t="shared" si="8"/>
        <v>5.508626685859891</v>
      </c>
      <c r="T32" s="110">
        <f t="shared" si="14"/>
        <v>28.149083797922998</v>
      </c>
      <c r="U32" s="106">
        <f t="shared" si="9"/>
        <v>5.746058994571399</v>
      </c>
      <c r="V32" s="106">
        <f t="shared" si="15"/>
        <v>28.582023264488857</v>
      </c>
      <c r="W32" s="106">
        <f t="shared" si="10"/>
        <v>5.30074373317674</v>
      </c>
      <c r="X32" s="107">
        <f t="shared" si="16"/>
        <v>27.404174817794985</v>
      </c>
      <c r="Y32" s="106">
        <f t="shared" si="11"/>
        <v>5.570084091618218</v>
      </c>
      <c r="Z32" s="107">
        <f t="shared" si="17"/>
        <v>29.860619249774416</v>
      </c>
      <c r="AA32" s="106">
        <f t="shared" si="12"/>
        <v>5.5123831917579675</v>
      </c>
      <c r="AB32" s="107">
        <f t="shared" si="18"/>
        <v>33.28998004670339</v>
      </c>
      <c r="AC32" s="106">
        <f t="shared" si="13"/>
        <v>5.52616809122383</v>
      </c>
      <c r="AD32" s="107">
        <f t="shared" si="19"/>
        <v>29.10796037909706</v>
      </c>
    </row>
    <row r="33" spans="2:30" ht="15">
      <c r="B33" s="29">
        <v>29</v>
      </c>
      <c r="C33" s="30">
        <v>0.08169561102712533</v>
      </c>
      <c r="D33" s="30">
        <v>0.08575288689489918</v>
      </c>
      <c r="E33" s="30">
        <v>0.07123393378186114</v>
      </c>
      <c r="F33" s="30">
        <v>0.07568338483479914</v>
      </c>
      <c r="G33" s="30">
        <v>0.07588187566808763</v>
      </c>
      <c r="H33" s="31">
        <v>0.07818092131043247</v>
      </c>
      <c r="I33" s="36">
        <v>29</v>
      </c>
      <c r="J33" s="36">
        <v>30</v>
      </c>
      <c r="K33" s="37">
        <f t="shared" si="0"/>
        <v>1</v>
      </c>
      <c r="L33" s="10">
        <f t="shared" si="1"/>
        <v>29.5</v>
      </c>
      <c r="M33">
        <f t="shared" si="2"/>
        <v>2.4100205253001974</v>
      </c>
      <c r="N33">
        <f t="shared" si="3"/>
        <v>2.529710163399526</v>
      </c>
      <c r="O33">
        <f t="shared" si="4"/>
        <v>2.1014010465649036</v>
      </c>
      <c r="P33">
        <f t="shared" si="5"/>
        <v>2.2326598526265746</v>
      </c>
      <c r="Q33">
        <f t="shared" si="6"/>
        <v>2.238515332208585</v>
      </c>
      <c r="R33">
        <f t="shared" si="7"/>
        <v>2.306337178657758</v>
      </c>
      <c r="S33" s="106">
        <f t="shared" si="8"/>
        <v>6.1769380839403425</v>
      </c>
      <c r="T33" s="110">
        <f t="shared" si="14"/>
        <v>34.32602188186334</v>
      </c>
      <c r="U33" s="106">
        <f t="shared" si="9"/>
        <v>6.326155239544278</v>
      </c>
      <c r="V33" s="106">
        <f t="shared" si="15"/>
        <v>34.90817850403313</v>
      </c>
      <c r="W33" s="106">
        <f t="shared" si="10"/>
        <v>5.80892108501659</v>
      </c>
      <c r="X33" s="107">
        <f t="shared" si="16"/>
        <v>33.213095902811574</v>
      </c>
      <c r="Y33" s="106">
        <f t="shared" si="11"/>
        <v>6.021118821800322</v>
      </c>
      <c r="Z33" s="107">
        <f t="shared" si="17"/>
        <v>35.88173807157474</v>
      </c>
      <c r="AA33" s="106">
        <f t="shared" si="12"/>
        <v>5.954146744494405</v>
      </c>
      <c r="AB33" s="107">
        <f t="shared" si="18"/>
        <v>39.2441267911978</v>
      </c>
      <c r="AC33" s="106">
        <f t="shared" si="13"/>
        <v>6.065884356446031</v>
      </c>
      <c r="AD33" s="107">
        <f t="shared" si="19"/>
        <v>35.17384473554309</v>
      </c>
    </row>
    <row r="34" spans="2:30" ht="15">
      <c r="B34" s="29">
        <v>30</v>
      </c>
      <c r="C34" s="30">
        <v>0.09234867004779801</v>
      </c>
      <c r="D34" s="30">
        <v>0.09617012630794758</v>
      </c>
      <c r="E34" s="30">
        <v>0.07802211650546612</v>
      </c>
      <c r="F34" s="30">
        <v>0.0868353370416891</v>
      </c>
      <c r="G34" s="30">
        <v>0.08169769520774224</v>
      </c>
      <c r="H34" s="31">
        <v>0.08759043717225844</v>
      </c>
      <c r="I34" s="36">
        <v>30</v>
      </c>
      <c r="J34" s="36">
        <v>31</v>
      </c>
      <c r="K34" s="37">
        <f t="shared" si="0"/>
        <v>1</v>
      </c>
      <c r="L34" s="10">
        <f t="shared" si="1"/>
        <v>30.5</v>
      </c>
      <c r="M34">
        <f t="shared" si="2"/>
        <v>2.8166344364578393</v>
      </c>
      <c r="N34">
        <f t="shared" si="3"/>
        <v>2.933188852392401</v>
      </c>
      <c r="O34">
        <f t="shared" si="4"/>
        <v>2.3796745534167165</v>
      </c>
      <c r="P34">
        <f t="shared" si="5"/>
        <v>2.6484777797715173</v>
      </c>
      <c r="Q34">
        <f t="shared" si="6"/>
        <v>2.4917797038361384</v>
      </c>
      <c r="R34">
        <f t="shared" si="7"/>
        <v>2.6715083337538825</v>
      </c>
      <c r="S34" s="106">
        <f t="shared" si="8"/>
        <v>6.98240713115034</v>
      </c>
      <c r="T34" s="110">
        <f t="shared" si="14"/>
        <v>41.30842901301368</v>
      </c>
      <c r="U34" s="106">
        <f t="shared" si="9"/>
        <v>7.0946550076653585</v>
      </c>
      <c r="V34" s="106">
        <f t="shared" si="15"/>
        <v>42.00283351169849</v>
      </c>
      <c r="W34" s="106">
        <f t="shared" si="10"/>
        <v>6.362477735037442</v>
      </c>
      <c r="X34" s="107">
        <f t="shared" si="16"/>
        <v>39.57557363784902</v>
      </c>
      <c r="Y34" s="106">
        <f t="shared" si="11"/>
        <v>6.908331113894434</v>
      </c>
      <c r="Z34" s="107">
        <f t="shared" si="17"/>
        <v>42.79006918546917</v>
      </c>
      <c r="AA34" s="106">
        <f t="shared" si="12"/>
        <v>6.410490801276393</v>
      </c>
      <c r="AB34" s="107">
        <f t="shared" si="18"/>
        <v>45.654617592474196</v>
      </c>
      <c r="AC34" s="106">
        <f t="shared" si="13"/>
        <v>6.795947831156768</v>
      </c>
      <c r="AD34" s="107">
        <f t="shared" si="19"/>
        <v>41.96979256669986</v>
      </c>
    </row>
    <row r="35" spans="2:30" ht="15">
      <c r="B35" s="29">
        <v>31</v>
      </c>
      <c r="C35" s="30">
        <v>0.09383890280667488</v>
      </c>
      <c r="D35" s="30">
        <v>0.09526769365162027</v>
      </c>
      <c r="E35" s="30">
        <v>0.08453333333333334</v>
      </c>
      <c r="F35" s="30">
        <v>0.09011163301409138</v>
      </c>
      <c r="G35" s="30">
        <v>0.08674597877157852</v>
      </c>
      <c r="H35" s="31">
        <v>0.09051044268643708</v>
      </c>
      <c r="I35" s="36">
        <v>31</v>
      </c>
      <c r="J35" s="36">
        <v>32</v>
      </c>
      <c r="K35" s="37">
        <f t="shared" si="0"/>
        <v>1</v>
      </c>
      <c r="L35" s="10">
        <f t="shared" si="1"/>
        <v>31.5</v>
      </c>
      <c r="M35">
        <f t="shared" si="2"/>
        <v>2.955925438410259</v>
      </c>
      <c r="N35">
        <f t="shared" si="3"/>
        <v>3.0009323500260385</v>
      </c>
      <c r="O35">
        <f t="shared" si="4"/>
        <v>2.6628000000000003</v>
      </c>
      <c r="P35">
        <f t="shared" si="5"/>
        <v>2.8385164399438785</v>
      </c>
      <c r="Q35">
        <f t="shared" si="6"/>
        <v>2.7324983313047237</v>
      </c>
      <c r="R35">
        <f t="shared" si="7"/>
        <v>2.8510789446227682</v>
      </c>
      <c r="S35" s="106">
        <f t="shared" si="8"/>
        <v>7.095082406682408</v>
      </c>
      <c r="T35" s="110">
        <f t="shared" si="14"/>
        <v>48.40351141969609</v>
      </c>
      <c r="U35" s="106">
        <f t="shared" si="9"/>
        <v>7.028080816592842</v>
      </c>
      <c r="V35" s="106">
        <f t="shared" si="15"/>
        <v>49.03091432829133</v>
      </c>
      <c r="W35" s="106">
        <f t="shared" si="10"/>
        <v>6.893448618048594</v>
      </c>
      <c r="X35" s="107">
        <f t="shared" si="16"/>
        <v>46.46902225589761</v>
      </c>
      <c r="Y35" s="106">
        <f t="shared" si="11"/>
        <v>7.1689823438609555</v>
      </c>
      <c r="Z35" s="107">
        <f t="shared" si="17"/>
        <v>49.959051529330125</v>
      </c>
      <c r="AA35" s="106">
        <f t="shared" si="12"/>
        <v>6.806609385355378</v>
      </c>
      <c r="AB35" s="108">
        <f t="shared" si="18"/>
        <v>52.461226977829575</v>
      </c>
      <c r="AC35" s="106">
        <f t="shared" si="13"/>
        <v>7.022504585315008</v>
      </c>
      <c r="AD35" s="107">
        <f t="shared" si="19"/>
        <v>48.992297152014864</v>
      </c>
    </row>
    <row r="36" spans="2:30" ht="15">
      <c r="B36" s="29">
        <v>32</v>
      </c>
      <c r="C36" s="30">
        <v>0.09524540148828317</v>
      </c>
      <c r="D36" s="30">
        <v>0.09681456200227531</v>
      </c>
      <c r="E36" s="30">
        <v>0.08610117915557246</v>
      </c>
      <c r="F36" s="30">
        <v>0.0898782279310889</v>
      </c>
      <c r="G36" s="30">
        <v>0.08391608391608392</v>
      </c>
      <c r="H36" s="31">
        <v>0.09109042353457159</v>
      </c>
      <c r="I36" s="36">
        <v>32</v>
      </c>
      <c r="J36" s="36">
        <v>33</v>
      </c>
      <c r="K36" s="37">
        <f t="shared" si="0"/>
        <v>1</v>
      </c>
      <c r="L36" s="10">
        <f t="shared" si="1"/>
        <v>32.5</v>
      </c>
      <c r="M36">
        <f t="shared" si="2"/>
        <v>3.095475548369203</v>
      </c>
      <c r="N36">
        <f t="shared" si="3"/>
        <v>3.1464732650739475</v>
      </c>
      <c r="O36">
        <f t="shared" si="4"/>
        <v>2.798288322556105</v>
      </c>
      <c r="P36">
        <f t="shared" si="5"/>
        <v>2.9210424077603894</v>
      </c>
      <c r="Q36">
        <f t="shared" si="6"/>
        <v>2.7272727272727275</v>
      </c>
      <c r="R36">
        <f t="shared" si="7"/>
        <v>2.9604387648735764</v>
      </c>
      <c r="S36" s="106">
        <f t="shared" si="8"/>
        <v>7.201426617371444</v>
      </c>
      <c r="T36" s="110">
        <f t="shared" si="14"/>
        <v>55.604938037067534</v>
      </c>
      <c r="U36" s="106">
        <f t="shared" si="9"/>
        <v>7.142196267112605</v>
      </c>
      <c r="V36" s="109">
        <f t="shared" si="15"/>
        <v>56.173110595403934</v>
      </c>
      <c r="W36" s="106">
        <f t="shared" si="10"/>
        <v>7.021301906100182</v>
      </c>
      <c r="X36" s="108">
        <f t="shared" si="16"/>
        <v>53.4903241619978</v>
      </c>
      <c r="Y36" s="106">
        <f t="shared" si="11"/>
        <v>7.150413410383181</v>
      </c>
      <c r="Z36" s="108">
        <f t="shared" si="17"/>
        <v>57.109464939713305</v>
      </c>
      <c r="AA36" s="106">
        <f t="shared" si="12"/>
        <v>6.584558874706352</v>
      </c>
      <c r="AB36" s="107">
        <f t="shared" si="18"/>
        <v>59.04578585253593</v>
      </c>
      <c r="AC36" s="106">
        <f t="shared" si="13"/>
        <v>7.067504013497341</v>
      </c>
      <c r="AD36" s="108">
        <f t="shared" si="19"/>
        <v>56.059801165512205</v>
      </c>
    </row>
    <row r="37" spans="2:30" ht="15">
      <c r="B37" s="29">
        <v>33</v>
      </c>
      <c r="C37" s="30">
        <v>0.09352963434350384</v>
      </c>
      <c r="D37" s="30">
        <v>0.09601035901241976</v>
      </c>
      <c r="E37" s="30">
        <v>0.08660982911955746</v>
      </c>
      <c r="F37" s="30">
        <v>0.08706790748662464</v>
      </c>
      <c r="G37" s="30">
        <v>0.08210142989928314</v>
      </c>
      <c r="H37" s="31">
        <v>0.08971254234312011</v>
      </c>
      <c r="I37" s="36">
        <v>33</v>
      </c>
      <c r="J37" s="36">
        <v>34</v>
      </c>
      <c r="K37" s="37">
        <f t="shared" si="0"/>
        <v>1</v>
      </c>
      <c r="L37" s="10">
        <f t="shared" si="1"/>
        <v>33.5</v>
      </c>
      <c r="M37">
        <f t="shared" si="2"/>
        <v>3.1332427505073785</v>
      </c>
      <c r="N37">
        <f t="shared" si="3"/>
        <v>3.216347026916062</v>
      </c>
      <c r="O37">
        <f t="shared" si="4"/>
        <v>2.901429275505175</v>
      </c>
      <c r="P37">
        <f t="shared" si="5"/>
        <v>2.9167749008019257</v>
      </c>
      <c r="Q37">
        <f t="shared" si="6"/>
        <v>2.750397901625985</v>
      </c>
      <c r="R37">
        <f t="shared" si="7"/>
        <v>3.0053701684945238</v>
      </c>
      <c r="S37" s="106">
        <f t="shared" si="8"/>
        <v>7.071698872067696</v>
      </c>
      <c r="T37" s="110">
        <f t="shared" si="14"/>
        <v>62.676636909135226</v>
      </c>
      <c r="U37" s="106">
        <f t="shared" si="9"/>
        <v>7.082868667283024</v>
      </c>
      <c r="V37" s="106">
        <f t="shared" si="15"/>
        <v>63.25597926268696</v>
      </c>
      <c r="W37" s="106">
        <f t="shared" si="10"/>
        <v>7.0627808381739525</v>
      </c>
      <c r="X37" s="107">
        <f t="shared" si="16"/>
        <v>60.55310500017175</v>
      </c>
      <c r="Y37" s="106">
        <f t="shared" si="11"/>
        <v>6.926833646338674</v>
      </c>
      <c r="Z37" s="107">
        <f t="shared" si="17"/>
        <v>64.03629858605198</v>
      </c>
      <c r="AA37" s="106">
        <f t="shared" si="12"/>
        <v>6.442170244860425</v>
      </c>
      <c r="AB37" s="107">
        <f t="shared" si="18"/>
        <v>65.48795609739635</v>
      </c>
      <c r="AC37" s="106">
        <f t="shared" si="13"/>
        <v>6.960597266631574</v>
      </c>
      <c r="AD37" s="107">
        <f t="shared" si="19"/>
        <v>63.02039843214378</v>
      </c>
    </row>
    <row r="38" spans="2:30" ht="15">
      <c r="B38" s="29">
        <v>34</v>
      </c>
      <c r="C38" s="30">
        <v>0.09298655953087055</v>
      </c>
      <c r="D38" s="30">
        <v>0.0908963716071262</v>
      </c>
      <c r="E38" s="30">
        <v>0.08658698539176626</v>
      </c>
      <c r="F38" s="30">
        <v>0.08366709600014115</v>
      </c>
      <c r="G38" s="30">
        <v>0.07706968583942343</v>
      </c>
      <c r="H38" s="31">
        <v>0.08723016284707204</v>
      </c>
      <c r="I38" s="36">
        <v>34</v>
      </c>
      <c r="J38" s="36">
        <v>35</v>
      </c>
      <c r="K38" s="37">
        <f t="shared" si="0"/>
        <v>1</v>
      </c>
      <c r="L38" s="10">
        <f t="shared" si="1"/>
        <v>34.5</v>
      </c>
      <c r="M38">
        <f t="shared" si="2"/>
        <v>3.208036303815034</v>
      </c>
      <c r="N38">
        <f t="shared" si="3"/>
        <v>3.135924820445854</v>
      </c>
      <c r="O38">
        <f t="shared" si="4"/>
        <v>2.987250996015936</v>
      </c>
      <c r="P38">
        <f t="shared" si="5"/>
        <v>2.8865148120048696</v>
      </c>
      <c r="Q38">
        <f t="shared" si="6"/>
        <v>2.6589041614601086</v>
      </c>
      <c r="R38">
        <f t="shared" si="7"/>
        <v>3.0094406182239855</v>
      </c>
      <c r="S38" s="106">
        <f t="shared" si="8"/>
        <v>7.030637431307193</v>
      </c>
      <c r="T38" s="110">
        <f t="shared" si="14"/>
        <v>69.70727434044242</v>
      </c>
      <c r="U38" s="106">
        <f t="shared" si="9"/>
        <v>6.705599989919281</v>
      </c>
      <c r="V38" s="106">
        <f t="shared" si="15"/>
        <v>69.96157925260624</v>
      </c>
      <c r="W38" s="106">
        <f t="shared" si="10"/>
        <v>7.060917998302818</v>
      </c>
      <c r="X38" s="107">
        <f t="shared" si="16"/>
        <v>67.61402299847457</v>
      </c>
      <c r="Y38" s="106">
        <f t="shared" si="11"/>
        <v>6.656276375474576</v>
      </c>
      <c r="Z38" s="107">
        <f t="shared" si="17"/>
        <v>70.69257496152656</v>
      </c>
      <c r="AA38" s="106">
        <f t="shared" si="12"/>
        <v>6.047349449388939</v>
      </c>
      <c r="AB38" s="107">
        <f t="shared" si="18"/>
        <v>71.53530554678528</v>
      </c>
      <c r="AC38" s="106">
        <f t="shared" si="13"/>
        <v>6.7679949449980095</v>
      </c>
      <c r="AD38" s="107">
        <f t="shared" si="19"/>
        <v>69.78839337714179</v>
      </c>
    </row>
    <row r="39" spans="2:30" ht="15">
      <c r="B39" s="29">
        <v>35</v>
      </c>
      <c r="C39" s="30">
        <v>0.08085477209866253</v>
      </c>
      <c r="D39" s="30">
        <v>0.08432526968858602</v>
      </c>
      <c r="E39" s="30">
        <v>0.07856338067351963</v>
      </c>
      <c r="F39" s="30">
        <v>0.07764239161235477</v>
      </c>
      <c r="G39" s="30">
        <v>0.0747721572425439</v>
      </c>
      <c r="H39" s="31">
        <v>0.07957517368763511</v>
      </c>
      <c r="I39" s="36">
        <v>35</v>
      </c>
      <c r="J39" s="36">
        <v>36</v>
      </c>
      <c r="K39" s="37">
        <f t="shared" si="0"/>
        <v>1</v>
      </c>
      <c r="L39" s="10">
        <f t="shared" si="1"/>
        <v>35.5</v>
      </c>
      <c r="M39">
        <f t="shared" si="2"/>
        <v>2.8703444095025197</v>
      </c>
      <c r="N39">
        <f t="shared" si="3"/>
        <v>2.9935470739448036</v>
      </c>
      <c r="O39">
        <f t="shared" si="4"/>
        <v>2.789000013909947</v>
      </c>
      <c r="P39">
        <f t="shared" si="5"/>
        <v>2.756304902238594</v>
      </c>
      <c r="Q39">
        <f t="shared" si="6"/>
        <v>2.654411582110308</v>
      </c>
      <c r="R39">
        <f t="shared" si="7"/>
        <v>2.8249186659110466</v>
      </c>
      <c r="S39" s="106">
        <f t="shared" si="8"/>
        <v>6.113362942823435</v>
      </c>
      <c r="T39" s="110">
        <f t="shared" si="14"/>
        <v>75.82063728326585</v>
      </c>
      <c r="U39" s="106">
        <f t="shared" si="9"/>
        <v>6.220837175082488</v>
      </c>
      <c r="V39" s="106">
        <f t="shared" si="15"/>
        <v>76.18241642768874</v>
      </c>
      <c r="W39" s="106">
        <f t="shared" si="10"/>
        <v>6.406616261038243</v>
      </c>
      <c r="X39" s="107">
        <f t="shared" si="16"/>
        <v>74.0206392595128</v>
      </c>
      <c r="Y39" s="106">
        <f t="shared" si="11"/>
        <v>6.176970896943652</v>
      </c>
      <c r="Z39" s="107">
        <f t="shared" si="17"/>
        <v>76.86954585847022</v>
      </c>
      <c r="AA39" s="106">
        <f t="shared" si="12"/>
        <v>5.867071585998614</v>
      </c>
      <c r="AB39" s="107">
        <f t="shared" si="18"/>
        <v>77.4023771327839</v>
      </c>
      <c r="AC39" s="106">
        <f t="shared" si="13"/>
        <v>6.174061307319117</v>
      </c>
      <c r="AD39" s="107">
        <f t="shared" si="19"/>
        <v>75.96245468446091</v>
      </c>
    </row>
    <row r="40" spans="2:30" ht="15">
      <c r="B40" s="29">
        <v>36</v>
      </c>
      <c r="C40" s="30">
        <v>0.07392954961242769</v>
      </c>
      <c r="D40" s="30">
        <v>0.07545562686326054</v>
      </c>
      <c r="E40" s="30">
        <v>0.06976083545262703</v>
      </c>
      <c r="F40" s="30">
        <v>0.06918432444748235</v>
      </c>
      <c r="G40" s="30">
        <v>0.06768983801138298</v>
      </c>
      <c r="H40" s="31">
        <v>0.07152902805671539</v>
      </c>
      <c r="I40" s="36">
        <v>36</v>
      </c>
      <c r="J40" s="36">
        <v>37</v>
      </c>
      <c r="K40" s="37">
        <f t="shared" si="0"/>
        <v>1</v>
      </c>
      <c r="L40" s="10">
        <f t="shared" si="1"/>
        <v>36.5</v>
      </c>
      <c r="M40">
        <f t="shared" si="2"/>
        <v>2.6984285608536105</v>
      </c>
      <c r="N40">
        <f t="shared" si="3"/>
        <v>2.75413038050901</v>
      </c>
      <c r="O40">
        <f t="shared" si="4"/>
        <v>2.5462704940208867</v>
      </c>
      <c r="P40">
        <f t="shared" si="5"/>
        <v>2.5252278423331056</v>
      </c>
      <c r="Q40">
        <f t="shared" si="6"/>
        <v>2.470679087415479</v>
      </c>
      <c r="R40">
        <f t="shared" si="7"/>
        <v>2.610809524070112</v>
      </c>
      <c r="S40" s="106">
        <f t="shared" si="8"/>
        <v>5.589752555714868</v>
      </c>
      <c r="T40" s="110">
        <f t="shared" si="14"/>
        <v>81.41038983898072</v>
      </c>
      <c r="U40" s="106">
        <f t="shared" si="9"/>
        <v>5.566506580928967</v>
      </c>
      <c r="V40" s="106">
        <f t="shared" si="15"/>
        <v>81.74892300861771</v>
      </c>
      <c r="W40" s="106">
        <f t="shared" si="10"/>
        <v>5.688794180735337</v>
      </c>
      <c r="X40" s="107">
        <f t="shared" si="16"/>
        <v>79.70943344024815</v>
      </c>
      <c r="Y40" s="106">
        <f t="shared" si="11"/>
        <v>5.504075154851414</v>
      </c>
      <c r="Z40" s="107">
        <f t="shared" si="17"/>
        <v>82.37362101332164</v>
      </c>
      <c r="AA40" s="106">
        <f t="shared" si="12"/>
        <v>5.311350372963005</v>
      </c>
      <c r="AB40" s="107">
        <f t="shared" si="18"/>
        <v>82.7137275057469</v>
      </c>
      <c r="AC40" s="106">
        <f t="shared" si="13"/>
        <v>5.549778706216414</v>
      </c>
      <c r="AD40" s="107">
        <f t="shared" si="19"/>
        <v>81.51223339067732</v>
      </c>
    </row>
    <row r="41" spans="2:30" ht="15">
      <c r="B41" s="29">
        <v>37</v>
      </c>
      <c r="C41" s="30">
        <v>0.0632025318429135</v>
      </c>
      <c r="D41" s="30">
        <v>0.06222991739710709</v>
      </c>
      <c r="E41" s="30">
        <v>0.060322523011361755</v>
      </c>
      <c r="F41" s="30">
        <v>0.057658228923097826</v>
      </c>
      <c r="G41" s="30">
        <v>0.058292057050784746</v>
      </c>
      <c r="H41" s="31">
        <v>0.06056206965742273</v>
      </c>
      <c r="I41" s="36">
        <v>37</v>
      </c>
      <c r="J41" s="36">
        <v>38</v>
      </c>
      <c r="K41" s="37">
        <f t="shared" si="0"/>
        <v>1</v>
      </c>
      <c r="L41" s="10">
        <f t="shared" si="1"/>
        <v>37.5</v>
      </c>
      <c r="M41">
        <f t="shared" si="2"/>
        <v>2.370094944109256</v>
      </c>
      <c r="N41">
        <f t="shared" si="3"/>
        <v>2.333621902391516</v>
      </c>
      <c r="O41">
        <f t="shared" si="4"/>
        <v>2.2620946129260657</v>
      </c>
      <c r="P41">
        <f t="shared" si="5"/>
        <v>2.1621835846161686</v>
      </c>
      <c r="Q41">
        <f t="shared" si="6"/>
        <v>2.185952139404428</v>
      </c>
      <c r="R41">
        <f t="shared" si="7"/>
        <v>2.2710776121533525</v>
      </c>
      <c r="S41" s="106">
        <f t="shared" si="8"/>
        <v>4.778691548219413</v>
      </c>
      <c r="T41" s="110">
        <f t="shared" si="14"/>
        <v>86.18908138720013</v>
      </c>
      <c r="U41" s="106">
        <f t="shared" si="9"/>
        <v>4.5908205805434354</v>
      </c>
      <c r="V41" s="106">
        <f t="shared" si="15"/>
        <v>86.33974358916115</v>
      </c>
      <c r="W41" s="106">
        <f t="shared" si="10"/>
        <v>4.919127124091595</v>
      </c>
      <c r="X41" s="107">
        <f t="shared" si="16"/>
        <v>84.62856056433975</v>
      </c>
      <c r="Y41" s="106">
        <f t="shared" si="11"/>
        <v>4.587097262606958</v>
      </c>
      <c r="Z41" s="107">
        <f t="shared" si="17"/>
        <v>86.9607182759286</v>
      </c>
      <c r="AA41" s="106">
        <f t="shared" si="12"/>
        <v>4.573944155478718</v>
      </c>
      <c r="AB41" s="107">
        <f t="shared" si="18"/>
        <v>87.28767166122562</v>
      </c>
      <c r="AC41" s="106">
        <f t="shared" si="13"/>
        <v>4.698876717892228</v>
      </c>
      <c r="AD41" s="107">
        <f t="shared" si="19"/>
        <v>86.21111010856956</v>
      </c>
    </row>
    <row r="42" spans="2:30" ht="15">
      <c r="B42" s="29">
        <v>38</v>
      </c>
      <c r="C42" s="30">
        <v>0.05179482761242062</v>
      </c>
      <c r="D42" s="30">
        <v>0.05219763016357855</v>
      </c>
      <c r="E42" s="30">
        <v>0.04930218252188289</v>
      </c>
      <c r="F42" s="30">
        <v>0.04690914119762135</v>
      </c>
      <c r="G42" s="30">
        <v>0.04488098150931525</v>
      </c>
      <c r="H42" s="31">
        <v>0.04942778577975645</v>
      </c>
      <c r="I42" s="36">
        <v>38</v>
      </c>
      <c r="J42" s="36">
        <v>39</v>
      </c>
      <c r="K42" s="37">
        <f t="shared" si="0"/>
        <v>1</v>
      </c>
      <c r="L42" s="10">
        <f t="shared" si="1"/>
        <v>38.5</v>
      </c>
      <c r="M42">
        <f t="shared" si="2"/>
        <v>1.994100863078194</v>
      </c>
      <c r="N42">
        <f t="shared" si="3"/>
        <v>2.009608761297774</v>
      </c>
      <c r="O42">
        <f t="shared" si="4"/>
        <v>1.8981340270924913</v>
      </c>
      <c r="P42">
        <f t="shared" si="5"/>
        <v>1.806001936108422</v>
      </c>
      <c r="Q42">
        <f t="shared" si="6"/>
        <v>1.7279177881086372</v>
      </c>
      <c r="R42">
        <f t="shared" si="7"/>
        <v>1.9029697525206233</v>
      </c>
      <c r="S42" s="106">
        <f t="shared" si="8"/>
        <v>3.916164396200654</v>
      </c>
      <c r="T42" s="110">
        <f t="shared" si="14"/>
        <v>90.10524578340079</v>
      </c>
      <c r="U42" s="106">
        <f t="shared" si="9"/>
        <v>3.8507194743872666</v>
      </c>
      <c r="V42" s="106">
        <f t="shared" si="15"/>
        <v>90.1904630635484</v>
      </c>
      <c r="W42" s="106">
        <f t="shared" si="10"/>
        <v>4.02045025992413</v>
      </c>
      <c r="X42" s="107">
        <f t="shared" si="16"/>
        <v>88.64901082426388</v>
      </c>
      <c r="Y42" s="106">
        <f t="shared" si="11"/>
        <v>3.7319355311077302</v>
      </c>
      <c r="Z42" s="107">
        <f t="shared" si="17"/>
        <v>90.69265380703632</v>
      </c>
      <c r="AA42" s="106">
        <f t="shared" si="12"/>
        <v>3.5216307924737635</v>
      </c>
      <c r="AB42" s="107">
        <f t="shared" si="18"/>
        <v>90.80930245369937</v>
      </c>
      <c r="AC42" s="106">
        <f t="shared" si="13"/>
        <v>3.8349923166636026</v>
      </c>
      <c r="AD42" s="107">
        <f t="shared" si="19"/>
        <v>90.04610242523316</v>
      </c>
    </row>
    <row r="43" spans="2:30" ht="15">
      <c r="B43" s="29">
        <v>39</v>
      </c>
      <c r="C43" s="30">
        <v>0.04059707860048189</v>
      </c>
      <c r="D43" s="30">
        <v>0.04242140706232745</v>
      </c>
      <c r="E43" s="30">
        <v>0.04285618488511738</v>
      </c>
      <c r="F43" s="30">
        <v>0.03681790411267243</v>
      </c>
      <c r="G43" s="30">
        <v>0.036378472104171625</v>
      </c>
      <c r="H43" s="31">
        <v>0.040057522612510416</v>
      </c>
      <c r="I43" s="36">
        <v>39</v>
      </c>
      <c r="J43" s="36">
        <v>40</v>
      </c>
      <c r="K43" s="37">
        <f t="shared" si="0"/>
        <v>1</v>
      </c>
      <c r="L43" s="10">
        <f t="shared" si="1"/>
        <v>39.5</v>
      </c>
      <c r="M43">
        <f t="shared" si="2"/>
        <v>1.6035846047190345</v>
      </c>
      <c r="N43">
        <f t="shared" si="3"/>
        <v>1.6756455789619342</v>
      </c>
      <c r="O43">
        <f t="shared" si="4"/>
        <v>1.6928193029621366</v>
      </c>
      <c r="P43">
        <f t="shared" si="5"/>
        <v>1.4543072124505612</v>
      </c>
      <c r="Q43">
        <f t="shared" si="6"/>
        <v>1.4369496481147792</v>
      </c>
      <c r="R43">
        <f t="shared" si="7"/>
        <v>1.5822721431941613</v>
      </c>
      <c r="S43" s="106">
        <f t="shared" si="8"/>
        <v>3.069511785899668</v>
      </c>
      <c r="T43" s="110">
        <f t="shared" si="14"/>
        <v>93.17475756930045</v>
      </c>
      <c r="U43" s="106">
        <f t="shared" si="9"/>
        <v>3.1295087112938527</v>
      </c>
      <c r="V43" s="106">
        <f t="shared" si="15"/>
        <v>93.31997177484226</v>
      </c>
      <c r="W43" s="106">
        <f t="shared" si="10"/>
        <v>3.494797813144489</v>
      </c>
      <c r="X43" s="107">
        <f t="shared" si="16"/>
        <v>92.14380863740837</v>
      </c>
      <c r="Y43" s="106">
        <f t="shared" si="11"/>
        <v>2.9291102124454795</v>
      </c>
      <c r="Z43" s="107">
        <f t="shared" si="17"/>
        <v>93.6217640194818</v>
      </c>
      <c r="AA43" s="106">
        <f t="shared" si="12"/>
        <v>2.854472946822887</v>
      </c>
      <c r="AB43" s="107">
        <f t="shared" si="18"/>
        <v>93.66377540052225</v>
      </c>
      <c r="AC43" s="106">
        <f t="shared" si="13"/>
        <v>3.1079743715016344</v>
      </c>
      <c r="AD43" s="107">
        <f t="shared" si="19"/>
        <v>93.1540767967348</v>
      </c>
    </row>
    <row r="44" spans="2:30" ht="15">
      <c r="B44" s="29">
        <v>40</v>
      </c>
      <c r="C44" s="30">
        <v>0.03200044087863438</v>
      </c>
      <c r="D44" s="30">
        <v>0.031891830929436975</v>
      </c>
      <c r="E44" s="30">
        <v>0.03220148730181001</v>
      </c>
      <c r="F44" s="30">
        <v>0.02753182357965791</v>
      </c>
      <c r="G44" s="30">
        <v>0.028767938628397594</v>
      </c>
      <c r="H44" s="31">
        <v>0.030635805462274356</v>
      </c>
      <c r="I44" s="36">
        <v>40</v>
      </c>
      <c r="J44" s="36">
        <v>41</v>
      </c>
      <c r="K44" s="37">
        <f t="shared" si="0"/>
        <v>1</v>
      </c>
      <c r="L44" s="10">
        <f t="shared" si="1"/>
        <v>40.5</v>
      </c>
      <c r="M44">
        <f t="shared" si="2"/>
        <v>1.2960178555846924</v>
      </c>
      <c r="N44">
        <f t="shared" si="3"/>
        <v>1.2916191526421974</v>
      </c>
      <c r="O44">
        <f t="shared" si="4"/>
        <v>1.3041602357233053</v>
      </c>
      <c r="P44">
        <f t="shared" si="5"/>
        <v>1.1150388549761454</v>
      </c>
      <c r="Q44">
        <f t="shared" si="6"/>
        <v>1.1651015144501025</v>
      </c>
      <c r="R44">
        <f t="shared" si="7"/>
        <v>1.2407501212221115</v>
      </c>
      <c r="S44" s="106">
        <f t="shared" si="8"/>
        <v>2.419527064929933</v>
      </c>
      <c r="T44" s="110">
        <f t="shared" si="14"/>
        <v>95.59428463423039</v>
      </c>
      <c r="U44" s="106">
        <f t="shared" si="9"/>
        <v>2.352721647496147</v>
      </c>
      <c r="V44" s="106">
        <f t="shared" si="15"/>
        <v>95.67269342233841</v>
      </c>
      <c r="W44" s="106">
        <f t="shared" si="10"/>
        <v>2.6259380694767924</v>
      </c>
      <c r="X44" s="107">
        <f t="shared" si="16"/>
        <v>94.76974670688516</v>
      </c>
      <c r="Y44" s="106">
        <f t="shared" si="11"/>
        <v>2.190340475862837</v>
      </c>
      <c r="Z44" s="107">
        <f t="shared" si="17"/>
        <v>95.81210449534464</v>
      </c>
      <c r="AA44" s="106">
        <f t="shared" si="12"/>
        <v>2.2573048784312584</v>
      </c>
      <c r="AB44" s="107">
        <f t="shared" si="18"/>
        <v>95.92108027895351</v>
      </c>
      <c r="AC44" s="106">
        <f t="shared" si="13"/>
        <v>2.376964225873561</v>
      </c>
      <c r="AD44" s="107">
        <f t="shared" si="19"/>
        <v>95.53104102260836</v>
      </c>
    </row>
    <row r="45" spans="2:30" ht="15">
      <c r="B45" s="29">
        <v>41</v>
      </c>
      <c r="C45" s="30">
        <v>0.022481192434788723</v>
      </c>
      <c r="D45" s="30">
        <v>0.022845537248681064</v>
      </c>
      <c r="E45" s="30">
        <v>0.023809523809523808</v>
      </c>
      <c r="F45" s="30">
        <v>0.020003819824891186</v>
      </c>
      <c r="G45" s="30">
        <v>0.02030868345546276</v>
      </c>
      <c r="H45" s="31">
        <v>0.022017779495827106</v>
      </c>
      <c r="I45" s="36">
        <v>41</v>
      </c>
      <c r="J45" s="36">
        <v>42</v>
      </c>
      <c r="K45" s="37">
        <f t="shared" si="0"/>
        <v>1</v>
      </c>
      <c r="L45" s="10">
        <f t="shared" si="1"/>
        <v>41.5</v>
      </c>
      <c r="M45">
        <f t="shared" si="2"/>
        <v>0.932969486043732</v>
      </c>
      <c r="N45">
        <f t="shared" si="3"/>
        <v>0.9480897958202642</v>
      </c>
      <c r="O45">
        <f t="shared" si="4"/>
        <v>0.988095238095238</v>
      </c>
      <c r="P45">
        <f t="shared" si="5"/>
        <v>0.8301585227329842</v>
      </c>
      <c r="Q45">
        <f t="shared" si="6"/>
        <v>0.8428103634017045</v>
      </c>
      <c r="R45">
        <f t="shared" si="7"/>
        <v>0.9137378490768249</v>
      </c>
      <c r="S45" s="106">
        <f t="shared" si="8"/>
        <v>1.6997845046624445</v>
      </c>
      <c r="T45" s="110">
        <f t="shared" si="14"/>
        <v>97.29406913889284</v>
      </c>
      <c r="U45" s="106">
        <f t="shared" si="9"/>
        <v>1.6853591803046857</v>
      </c>
      <c r="V45" s="106">
        <f t="shared" si="15"/>
        <v>97.3580526026431</v>
      </c>
      <c r="W45" s="106">
        <f t="shared" si="10"/>
        <v>1.9415977405499643</v>
      </c>
      <c r="X45" s="107">
        <f t="shared" si="16"/>
        <v>96.71134444743512</v>
      </c>
      <c r="Y45" s="106">
        <f t="shared" si="11"/>
        <v>1.5914374907842932</v>
      </c>
      <c r="Z45" s="107">
        <f t="shared" si="17"/>
        <v>97.40354198612893</v>
      </c>
      <c r="AA45" s="106">
        <f t="shared" si="12"/>
        <v>1.59354101907321</v>
      </c>
      <c r="AB45" s="107">
        <f t="shared" si="18"/>
        <v>97.51462129802673</v>
      </c>
      <c r="AC45" s="106">
        <f t="shared" si="13"/>
        <v>1.7083106974027682</v>
      </c>
      <c r="AD45" s="107">
        <f t="shared" si="19"/>
        <v>97.23935172001113</v>
      </c>
    </row>
    <row r="46" spans="2:30" ht="15">
      <c r="B46" s="29">
        <v>42</v>
      </c>
      <c r="C46" s="30">
        <v>0.014087385159452686</v>
      </c>
      <c r="D46" s="30">
        <v>0.014898709389278885</v>
      </c>
      <c r="E46" s="30">
        <v>0.01562768516927307</v>
      </c>
      <c r="F46" s="30">
        <v>0.012967857820874161</v>
      </c>
      <c r="G46" s="30">
        <v>0.013173148936606786</v>
      </c>
      <c r="H46" s="31">
        <v>0.014208478825072354</v>
      </c>
      <c r="I46" s="36">
        <v>42</v>
      </c>
      <c r="J46" s="36">
        <v>43</v>
      </c>
      <c r="K46" s="37">
        <f t="shared" si="0"/>
        <v>1</v>
      </c>
      <c r="L46" s="10">
        <f t="shared" si="1"/>
        <v>42.5</v>
      </c>
      <c r="M46">
        <f t="shared" si="2"/>
        <v>0.5987138692767392</v>
      </c>
      <c r="N46">
        <f t="shared" si="3"/>
        <v>0.6331951490443526</v>
      </c>
      <c r="O46">
        <f t="shared" si="4"/>
        <v>0.6641766196941055</v>
      </c>
      <c r="P46">
        <f t="shared" si="5"/>
        <v>0.5511339573871519</v>
      </c>
      <c r="Q46">
        <f t="shared" si="6"/>
        <v>0.5598588298057884</v>
      </c>
      <c r="R46">
        <f t="shared" si="7"/>
        <v>0.603860350065575</v>
      </c>
      <c r="S46" s="106">
        <f t="shared" si="8"/>
        <v>1.0651356272452277</v>
      </c>
      <c r="T46" s="110">
        <f t="shared" si="14"/>
        <v>98.35920476613806</v>
      </c>
      <c r="U46" s="106">
        <f t="shared" si="9"/>
        <v>1.0991064193669786</v>
      </c>
      <c r="V46" s="106">
        <f t="shared" si="15"/>
        <v>98.45715902201007</v>
      </c>
      <c r="W46" s="106">
        <f t="shared" si="10"/>
        <v>1.2743924850168449</v>
      </c>
      <c r="X46" s="107">
        <f t="shared" si="16"/>
        <v>97.98573693245197</v>
      </c>
      <c r="Y46" s="106">
        <f t="shared" si="11"/>
        <v>1.0316797137724523</v>
      </c>
      <c r="Z46" s="107">
        <f t="shared" si="17"/>
        <v>98.43522169990138</v>
      </c>
      <c r="AA46" s="106">
        <f t="shared" si="12"/>
        <v>1.0336442156321564</v>
      </c>
      <c r="AB46" s="107">
        <f t="shared" si="18"/>
        <v>98.54826551365888</v>
      </c>
      <c r="AC46" s="106">
        <f t="shared" si="13"/>
        <v>1.1024043716711776</v>
      </c>
      <c r="AD46" s="107">
        <f t="shared" si="19"/>
        <v>98.34175609168231</v>
      </c>
    </row>
    <row r="47" spans="2:30" ht="15">
      <c r="B47" s="29">
        <v>43</v>
      </c>
      <c r="C47" s="30">
        <v>0.009458406854563086</v>
      </c>
      <c r="D47" s="30">
        <v>0.008905582319479601</v>
      </c>
      <c r="E47" s="30">
        <v>0.009495907642822753</v>
      </c>
      <c r="F47" s="30">
        <v>0.008038039171289483</v>
      </c>
      <c r="G47" s="30">
        <v>0.007691011625717316</v>
      </c>
      <c r="H47" s="31">
        <v>0.008850364189836602</v>
      </c>
      <c r="I47" s="36">
        <v>43</v>
      </c>
      <c r="J47" s="36">
        <v>44</v>
      </c>
      <c r="K47" s="37">
        <f t="shared" si="0"/>
        <v>1</v>
      </c>
      <c r="L47" s="10">
        <f t="shared" si="1"/>
        <v>43.5</v>
      </c>
      <c r="M47">
        <f t="shared" si="2"/>
        <v>0.41144069817349427</v>
      </c>
      <c r="N47">
        <f t="shared" si="3"/>
        <v>0.38739283089736265</v>
      </c>
      <c r="O47">
        <f t="shared" si="4"/>
        <v>0.41307198246278976</v>
      </c>
      <c r="P47">
        <f t="shared" si="5"/>
        <v>0.3496547039510925</v>
      </c>
      <c r="Q47">
        <f t="shared" si="6"/>
        <v>0.33455900571870323</v>
      </c>
      <c r="R47">
        <f t="shared" si="7"/>
        <v>0.3849908422578922</v>
      </c>
      <c r="S47" s="106">
        <f t="shared" si="8"/>
        <v>0.7151423776481044</v>
      </c>
      <c r="T47" s="110">
        <f t="shared" si="14"/>
        <v>99.07434714378617</v>
      </c>
      <c r="U47" s="106">
        <f t="shared" si="9"/>
        <v>0.6569819196946466</v>
      </c>
      <c r="V47" s="106">
        <f t="shared" si="15"/>
        <v>99.11414094170472</v>
      </c>
      <c r="W47" s="106">
        <f t="shared" si="10"/>
        <v>0.7743637785985834</v>
      </c>
      <c r="X47" s="107">
        <f t="shared" si="16"/>
        <v>98.76010071105055</v>
      </c>
      <c r="Y47" s="106">
        <f t="shared" si="11"/>
        <v>0.6394797094535607</v>
      </c>
      <c r="Z47" s="107">
        <f t="shared" si="17"/>
        <v>99.07470140935494</v>
      </c>
      <c r="AA47" s="106">
        <f t="shared" si="12"/>
        <v>0.6034828663624079</v>
      </c>
      <c r="AB47" s="107">
        <f t="shared" si="18"/>
        <v>99.15174838002129</v>
      </c>
      <c r="AC47" s="106">
        <f t="shared" si="13"/>
        <v>0.6866801361269739</v>
      </c>
      <c r="AD47" s="107">
        <f t="shared" si="19"/>
        <v>99.0284362278093</v>
      </c>
    </row>
    <row r="48" spans="2:30" ht="15">
      <c r="B48" s="29">
        <v>44</v>
      </c>
      <c r="C48" s="30">
        <v>0.005283428219125698</v>
      </c>
      <c r="D48" s="30">
        <v>0.00512532099577665</v>
      </c>
      <c r="E48" s="30">
        <v>0.006040170652408782</v>
      </c>
      <c r="F48" s="30">
        <v>0.005086778575795334</v>
      </c>
      <c r="G48" s="30">
        <v>0.005127251734361393</v>
      </c>
      <c r="H48" s="31">
        <v>0.00534871853618404</v>
      </c>
      <c r="I48" s="36">
        <v>44</v>
      </c>
      <c r="J48" s="36">
        <v>45</v>
      </c>
      <c r="K48" s="37">
        <f t="shared" si="0"/>
        <v>1</v>
      </c>
      <c r="L48" s="10">
        <f t="shared" si="1"/>
        <v>44.5</v>
      </c>
      <c r="M48">
        <f t="shared" si="2"/>
        <v>0.23511255575109358</v>
      </c>
      <c r="N48">
        <f t="shared" si="3"/>
        <v>0.22807678431206094</v>
      </c>
      <c r="O48">
        <f t="shared" si="4"/>
        <v>0.26878759403219077</v>
      </c>
      <c r="P48">
        <f t="shared" si="5"/>
        <v>0.22636164662289238</v>
      </c>
      <c r="Q48">
        <f t="shared" si="6"/>
        <v>0.228162702179082</v>
      </c>
      <c r="R48">
        <f t="shared" si="7"/>
        <v>0.23801797486018977</v>
      </c>
      <c r="S48" s="106">
        <f t="shared" si="8"/>
        <v>0.39947567035941145</v>
      </c>
      <c r="T48" s="110">
        <f t="shared" si="14"/>
        <v>99.47382281414558</v>
      </c>
      <c r="U48" s="106">
        <f t="shared" si="9"/>
        <v>0.37810477811106086</v>
      </c>
      <c r="V48" s="106">
        <f t="shared" si="15"/>
        <v>99.49224571981578</v>
      </c>
      <c r="W48" s="106">
        <f t="shared" si="10"/>
        <v>0.49255843103263</v>
      </c>
      <c r="X48" s="107">
        <f t="shared" si="16"/>
        <v>99.25265914208319</v>
      </c>
      <c r="Y48" s="106">
        <f t="shared" si="11"/>
        <v>0.4046872149271152</v>
      </c>
      <c r="Z48" s="107">
        <f t="shared" si="17"/>
        <v>99.47938862428205</v>
      </c>
      <c r="AA48" s="106">
        <f t="shared" si="12"/>
        <v>0.4023149000149189</v>
      </c>
      <c r="AB48" s="107">
        <f t="shared" si="18"/>
        <v>99.5540632800362</v>
      </c>
      <c r="AC48" s="106">
        <f t="shared" si="13"/>
        <v>0.4149952130500445</v>
      </c>
      <c r="AD48" s="107">
        <f t="shared" si="19"/>
        <v>99.44343144085934</v>
      </c>
    </row>
    <row r="49" spans="2:30" ht="15">
      <c r="B49" s="29">
        <v>45</v>
      </c>
      <c r="C49" s="30">
        <v>0.0031026585373402247</v>
      </c>
      <c r="D49" s="30">
        <v>0.0027723987598277304</v>
      </c>
      <c r="E49" s="30">
        <v>0.0037336029268243854</v>
      </c>
      <c r="F49" s="30">
        <v>0.002786979083581221</v>
      </c>
      <c r="G49" s="30">
        <v>0.00241614693316309</v>
      </c>
      <c r="H49" s="31">
        <v>0.003026240581969343</v>
      </c>
      <c r="I49" s="36">
        <v>45</v>
      </c>
      <c r="J49" s="36">
        <v>46</v>
      </c>
      <c r="K49" s="37">
        <f t="shared" si="0"/>
        <v>1</v>
      </c>
      <c r="L49" s="10">
        <f t="shared" si="1"/>
        <v>45.5</v>
      </c>
      <c r="M49">
        <f t="shared" si="2"/>
        <v>0.14117096344898022</v>
      </c>
      <c r="N49">
        <f t="shared" si="3"/>
        <v>0.12614414357216172</v>
      </c>
      <c r="O49">
        <f t="shared" si="4"/>
        <v>0.16987893317050953</v>
      </c>
      <c r="P49">
        <f t="shared" si="5"/>
        <v>0.12680754830294555</v>
      </c>
      <c r="Q49">
        <f t="shared" si="6"/>
        <v>0.10993468545892059</v>
      </c>
      <c r="R49">
        <f t="shared" si="7"/>
        <v>0.1376939464796051</v>
      </c>
      <c r="S49" s="106">
        <f t="shared" si="8"/>
        <v>0.23458946496398878</v>
      </c>
      <c r="T49" s="110">
        <f t="shared" si="14"/>
        <v>99.70841227910957</v>
      </c>
      <c r="U49" s="106">
        <f t="shared" si="9"/>
        <v>0.204525183648756</v>
      </c>
      <c r="V49" s="106">
        <f t="shared" si="15"/>
        <v>99.69677090346454</v>
      </c>
      <c r="W49" s="106">
        <f t="shared" si="10"/>
        <v>0.30446451028698435</v>
      </c>
      <c r="X49" s="107">
        <f t="shared" si="16"/>
        <v>99.55712365237018</v>
      </c>
      <c r="Y49" s="106">
        <f t="shared" si="11"/>
        <v>0.2217228028680734</v>
      </c>
      <c r="Z49" s="107">
        <f t="shared" si="17"/>
        <v>99.70111142715012</v>
      </c>
      <c r="AA49" s="106">
        <f t="shared" si="12"/>
        <v>0.18958536896529657</v>
      </c>
      <c r="AB49" s="107">
        <f t="shared" si="18"/>
        <v>99.7436486490015</v>
      </c>
      <c r="AC49" s="106">
        <f t="shared" si="13"/>
        <v>0.23479929754371462</v>
      </c>
      <c r="AD49" s="107">
        <f t="shared" si="19"/>
        <v>99.67823073840306</v>
      </c>
    </row>
    <row r="50" spans="2:30" ht="15">
      <c r="B50" s="29">
        <v>46</v>
      </c>
      <c r="C50" s="30">
        <v>0.001982721994051834</v>
      </c>
      <c r="D50" s="30">
        <v>0.002040154423996401</v>
      </c>
      <c r="E50" s="30">
        <v>0.00278711776316442</v>
      </c>
      <c r="F50" s="30">
        <v>0.0014935480579236899</v>
      </c>
      <c r="G50" s="30">
        <v>0.0014501019905066657</v>
      </c>
      <c r="H50" s="31">
        <v>0.001995692100265544</v>
      </c>
      <c r="I50" s="36">
        <v>46</v>
      </c>
      <c r="J50" s="36">
        <v>47</v>
      </c>
      <c r="K50" s="37">
        <f t="shared" si="0"/>
        <v>1</v>
      </c>
      <c r="L50" s="10">
        <f t="shared" si="1"/>
        <v>46.5</v>
      </c>
      <c r="M50">
        <f t="shared" si="2"/>
        <v>0.09219657272341028</v>
      </c>
      <c r="N50">
        <f t="shared" si="3"/>
        <v>0.09486718071583265</v>
      </c>
      <c r="O50">
        <f t="shared" si="4"/>
        <v>0.12960097598714554</v>
      </c>
      <c r="P50">
        <f t="shared" si="5"/>
        <v>0.06944998469345158</v>
      </c>
      <c r="Q50">
        <f t="shared" si="6"/>
        <v>0.06742974255855995</v>
      </c>
      <c r="R50">
        <f t="shared" si="7"/>
        <v>0.0927996826623478</v>
      </c>
      <c r="S50" s="106">
        <f t="shared" si="8"/>
        <v>0.14991198230781944</v>
      </c>
      <c r="T50" s="110">
        <f t="shared" si="14"/>
        <v>99.85832426141738</v>
      </c>
      <c r="U50" s="106">
        <f t="shared" si="9"/>
        <v>0.15050611199437036</v>
      </c>
      <c r="V50" s="106">
        <f t="shared" si="15"/>
        <v>99.84727701545891</v>
      </c>
      <c r="W50" s="106">
        <f t="shared" si="10"/>
        <v>0.22728138516748178</v>
      </c>
      <c r="X50" s="107">
        <f t="shared" si="16"/>
        <v>99.78440503753767</v>
      </c>
      <c r="Y50" s="106">
        <f t="shared" si="11"/>
        <v>0.11882172477429623</v>
      </c>
      <c r="Z50" s="107">
        <f t="shared" si="17"/>
        <v>99.81993315192442</v>
      </c>
      <c r="AA50" s="106">
        <f t="shared" si="12"/>
        <v>0.11378369300893848</v>
      </c>
      <c r="AB50" s="107">
        <f t="shared" si="18"/>
        <v>99.85743234201044</v>
      </c>
      <c r="AC50" s="106">
        <f t="shared" si="13"/>
        <v>0.1548413255865317</v>
      </c>
      <c r="AD50" s="107">
        <f t="shared" si="19"/>
        <v>99.83307206398959</v>
      </c>
    </row>
    <row r="51" spans="2:30" ht="15">
      <c r="B51" s="29">
        <v>47</v>
      </c>
      <c r="C51" s="30">
        <v>0.0010326666896148153</v>
      </c>
      <c r="D51" s="30">
        <v>0.0010393821912255356</v>
      </c>
      <c r="E51" s="30">
        <v>0.0014735238626237687</v>
      </c>
      <c r="F51" s="30">
        <v>0.001192892579560849</v>
      </c>
      <c r="G51" s="30">
        <v>0.0008278225379498878</v>
      </c>
      <c r="H51" s="31">
        <v>0.0011385456156762345</v>
      </c>
      <c r="I51" s="36">
        <v>47</v>
      </c>
      <c r="J51" s="36">
        <v>48</v>
      </c>
      <c r="K51" s="37">
        <f t="shared" si="0"/>
        <v>1</v>
      </c>
      <c r="L51" s="10">
        <f t="shared" si="1"/>
        <v>47.5</v>
      </c>
      <c r="M51">
        <f t="shared" si="2"/>
        <v>0.04905166775670373</v>
      </c>
      <c r="N51">
        <f t="shared" si="3"/>
        <v>0.049370654083212936</v>
      </c>
      <c r="O51">
        <f t="shared" si="4"/>
        <v>0.06999238347462901</v>
      </c>
      <c r="P51">
        <f t="shared" si="5"/>
        <v>0.05666239752914033</v>
      </c>
      <c r="Q51">
        <f t="shared" si="6"/>
        <v>0.03932157055261967</v>
      </c>
      <c r="R51">
        <f t="shared" si="7"/>
        <v>0.05408091674462114</v>
      </c>
      <c r="S51" s="106">
        <f t="shared" si="8"/>
        <v>0.0780790806617559</v>
      </c>
      <c r="T51" s="110">
        <f t="shared" si="14"/>
        <v>99.93640334207913</v>
      </c>
      <c r="U51" s="106">
        <f t="shared" si="9"/>
        <v>0.07667722140910863</v>
      </c>
      <c r="V51" s="106">
        <f t="shared" si="15"/>
        <v>99.92395423686803</v>
      </c>
      <c r="W51" s="106">
        <f t="shared" si="10"/>
        <v>0.12016160529730414</v>
      </c>
      <c r="X51" s="107">
        <f t="shared" si="16"/>
        <v>99.90456664283496</v>
      </c>
      <c r="Y51" s="106">
        <f t="shared" si="11"/>
        <v>0.09490257311902413</v>
      </c>
      <c r="Z51" s="107">
        <f t="shared" si="17"/>
        <v>99.91483572504345</v>
      </c>
      <c r="AA51" s="106">
        <f t="shared" si="12"/>
        <v>0.06495591768070012</v>
      </c>
      <c r="AB51" s="107">
        <f t="shared" si="18"/>
        <v>99.92238825969115</v>
      </c>
      <c r="AC51" s="106">
        <f t="shared" si="13"/>
        <v>0.08833723015117642</v>
      </c>
      <c r="AD51" s="107">
        <f t="shared" si="19"/>
        <v>99.92140929414077</v>
      </c>
    </row>
    <row r="52" spans="2:30" ht="15">
      <c r="B52" s="29">
        <v>48</v>
      </c>
      <c r="C52" s="30">
        <v>0.0004755255311922104</v>
      </c>
      <c r="D52" s="30">
        <v>0.0006609317071659455</v>
      </c>
      <c r="E52" s="30">
        <v>0.0006622418368809398</v>
      </c>
      <c r="F52" s="30">
        <v>0.0006122048053508527</v>
      </c>
      <c r="G52" s="30">
        <v>0.0006111127025504407</v>
      </c>
      <c r="H52" s="31">
        <v>0.0005951734077333948</v>
      </c>
      <c r="I52" s="36">
        <v>48</v>
      </c>
      <c r="J52" s="36">
        <v>49</v>
      </c>
      <c r="K52" s="37">
        <f t="shared" si="0"/>
        <v>1</v>
      </c>
      <c r="L52" s="10">
        <f t="shared" si="1"/>
        <v>48.5</v>
      </c>
      <c r="M52">
        <f t="shared" si="2"/>
        <v>0.023062988262822205</v>
      </c>
      <c r="N52">
        <f t="shared" si="3"/>
        <v>0.03205518779754836</v>
      </c>
      <c r="O52">
        <f t="shared" si="4"/>
        <v>0.03211872908872558</v>
      </c>
      <c r="P52">
        <f t="shared" si="5"/>
        <v>0.029691933059516357</v>
      </c>
      <c r="Q52">
        <f t="shared" si="6"/>
        <v>0.029638966073696375</v>
      </c>
      <c r="R52">
        <f t="shared" si="7"/>
        <v>0.02886591027506965</v>
      </c>
      <c r="S52" s="106">
        <f t="shared" si="8"/>
        <v>0.03595409504351291</v>
      </c>
      <c r="T52" s="110">
        <f t="shared" si="14"/>
        <v>99.97235743712264</v>
      </c>
      <c r="U52" s="106">
        <f t="shared" si="9"/>
        <v>0.04875820201124328</v>
      </c>
      <c r="V52" s="106">
        <f t="shared" si="15"/>
        <v>99.97271243887927</v>
      </c>
      <c r="W52" s="106">
        <f t="shared" si="10"/>
        <v>0.05400390467579901</v>
      </c>
      <c r="X52" s="107">
        <f t="shared" si="16"/>
        <v>99.95857054751076</v>
      </c>
      <c r="Y52" s="106">
        <f t="shared" si="11"/>
        <v>0.04870498173860389</v>
      </c>
      <c r="Z52" s="107">
        <f t="shared" si="17"/>
        <v>99.96354070678206</v>
      </c>
      <c r="AA52" s="106">
        <f t="shared" si="12"/>
        <v>0.047951565197539424</v>
      </c>
      <c r="AB52" s="107">
        <f t="shared" si="18"/>
        <v>99.97033982488868</v>
      </c>
      <c r="AC52" s="106">
        <f t="shared" si="13"/>
        <v>0.046178185199525434</v>
      </c>
      <c r="AD52" s="107">
        <f t="shared" si="19"/>
        <v>99.9675874793403</v>
      </c>
    </row>
    <row r="53" spans="2:30" ht="15">
      <c r="B53" s="29">
        <v>49</v>
      </c>
      <c r="C53" s="30">
        <v>0.0003655979765271177</v>
      </c>
      <c r="D53" s="30">
        <v>0.000369890882189754</v>
      </c>
      <c r="E53" s="30">
        <v>0.0005080432032123963</v>
      </c>
      <c r="F53" s="30">
        <v>0.00045828072839678124</v>
      </c>
      <c r="G53" s="30">
        <v>0.000378000378000378</v>
      </c>
      <c r="H53" s="31">
        <v>0.00041775289113118644</v>
      </c>
      <c r="I53" s="36">
        <v>49</v>
      </c>
      <c r="J53" s="36">
        <v>50</v>
      </c>
      <c r="K53" s="37">
        <f t="shared" si="0"/>
        <v>1</v>
      </c>
      <c r="L53" s="10">
        <f t="shared" si="1"/>
        <v>49.5</v>
      </c>
      <c r="M53">
        <f t="shared" si="2"/>
        <v>0.018097099838092327</v>
      </c>
      <c r="N53">
        <f t="shared" si="3"/>
        <v>0.018309598668392824</v>
      </c>
      <c r="O53">
        <f t="shared" si="4"/>
        <v>0.025148138559013614</v>
      </c>
      <c r="P53">
        <f t="shared" si="5"/>
        <v>0.022684896055640672</v>
      </c>
      <c r="Q53">
        <f t="shared" si="6"/>
        <v>0.018711018711018712</v>
      </c>
      <c r="R53">
        <f t="shared" si="7"/>
        <v>0.020678768110993728</v>
      </c>
      <c r="S53" s="106">
        <f t="shared" si="8"/>
        <v>0.027642562877362737</v>
      </c>
      <c r="T53" s="110">
        <f t="shared" si="14"/>
        <v>100</v>
      </c>
      <c r="U53" s="106">
        <f t="shared" si="9"/>
        <v>0.027287561120738858</v>
      </c>
      <c r="V53" s="106">
        <f t="shared" si="15"/>
        <v>100.00000000000001</v>
      </c>
      <c r="W53" s="106">
        <f t="shared" si="10"/>
        <v>0.04142945248927611</v>
      </c>
      <c r="X53" s="107">
        <f t="shared" si="16"/>
        <v>100.00000000000004</v>
      </c>
      <c r="Y53" s="106">
        <f t="shared" si="11"/>
        <v>0.036459293217941134</v>
      </c>
      <c r="Z53" s="107">
        <f t="shared" si="17"/>
        <v>100</v>
      </c>
      <c r="AA53" s="106">
        <f t="shared" si="12"/>
        <v>0.029660175111289874</v>
      </c>
      <c r="AB53" s="107">
        <f t="shared" si="18"/>
        <v>99.99999999999997</v>
      </c>
      <c r="AC53" s="106">
        <f t="shared" si="13"/>
        <v>0.03241252065975108</v>
      </c>
      <c r="AD53" s="107">
        <f t="shared" si="19"/>
        <v>100.00000000000004</v>
      </c>
    </row>
    <row r="54" spans="2:22" ht="15.75" thickBot="1">
      <c r="B54" s="33"/>
      <c r="C54" s="34"/>
      <c r="D54" s="34"/>
      <c r="E54" s="34"/>
      <c r="F54" s="34"/>
      <c r="G54" s="34"/>
      <c r="H54" s="35"/>
      <c r="I54" s="4"/>
      <c r="J54" s="4"/>
      <c r="K54" s="4"/>
      <c r="L54" s="4"/>
      <c r="S54" s="53"/>
      <c r="T54" s="57"/>
      <c r="U54" s="54"/>
      <c r="V54" s="54"/>
    </row>
    <row r="55" spans="2:29" ht="15">
      <c r="B55" s="32"/>
      <c r="C55" s="30"/>
      <c r="D55" s="30"/>
      <c r="E55" s="30"/>
      <c r="F55" s="30"/>
      <c r="G55" s="30"/>
      <c r="H55" s="30"/>
      <c r="M55">
        <f aca="true" t="shared" si="20" ref="M55:R55">SUM(M19:M53)</f>
        <v>42.43366959512758</v>
      </c>
      <c r="N55">
        <f t="shared" si="20"/>
        <v>43.428800863696075</v>
      </c>
      <c r="O55">
        <f t="shared" si="20"/>
        <v>39.63349240759034</v>
      </c>
      <c r="P55">
        <f t="shared" si="20"/>
        <v>39.98113828172558</v>
      </c>
      <c r="Q55">
        <f t="shared" si="20"/>
        <v>40.023072116143865</v>
      </c>
      <c r="R55">
        <f t="shared" si="20"/>
        <v>41.21146334206248</v>
      </c>
      <c r="S55" s="53"/>
      <c r="T55" s="53"/>
      <c r="AC55" s="4"/>
    </row>
    <row r="56" spans="2:30" ht="15.75">
      <c r="B56" s="38" t="s">
        <v>52</v>
      </c>
      <c r="C56" s="39">
        <f aca="true" t="shared" si="21" ref="C56:H56">SUM(C19:C53)</f>
        <v>1.3225907385979614</v>
      </c>
      <c r="D56" s="39">
        <f t="shared" si="21"/>
        <v>1.355529285131432</v>
      </c>
      <c r="E56" s="39">
        <f t="shared" si="21"/>
        <v>1.2262851007840418</v>
      </c>
      <c r="F56" s="39">
        <f t="shared" si="21"/>
        <v>1.2569654755985982</v>
      </c>
      <c r="G56" s="39">
        <f t="shared" si="21"/>
        <v>1.2744374454367116</v>
      </c>
      <c r="H56" s="39">
        <f t="shared" si="21"/>
        <v>1.2888627068426053</v>
      </c>
      <c r="J56" s="4"/>
      <c r="K56" s="40" t="s">
        <v>56</v>
      </c>
      <c r="M56" s="51">
        <f aca="true" t="shared" si="22" ref="M56:R56">M55/C56</f>
        <v>32.08374923304713</v>
      </c>
      <c r="N56" s="51">
        <f t="shared" si="22"/>
        <v>32.03826087717848</v>
      </c>
      <c r="O56" s="51">
        <f t="shared" si="22"/>
        <v>32.31996570964626</v>
      </c>
      <c r="P56" s="51">
        <f t="shared" si="22"/>
        <v>31.80766620712917</v>
      </c>
      <c r="Q56" s="51">
        <f t="shared" si="22"/>
        <v>31.40450106786462</v>
      </c>
      <c r="R56" s="51">
        <f t="shared" si="22"/>
        <v>31.975060744072863</v>
      </c>
      <c r="T56" s="40">
        <v>32</v>
      </c>
      <c r="U56" s="40"/>
      <c r="V56" s="40">
        <v>32</v>
      </c>
      <c r="W56" s="40"/>
      <c r="X56" s="40">
        <v>32</v>
      </c>
      <c r="Y56" s="40"/>
      <c r="Z56" s="40">
        <v>32</v>
      </c>
      <c r="AA56" s="40"/>
      <c r="AB56" s="40">
        <v>31</v>
      </c>
      <c r="AC56" s="40"/>
      <c r="AD56" s="40">
        <v>32</v>
      </c>
    </row>
    <row r="58" spans="2:19" ht="19.5">
      <c r="B58" s="4" t="s">
        <v>54</v>
      </c>
      <c r="C58" s="4" t="s">
        <v>55</v>
      </c>
      <c r="S58" s="4" t="s">
        <v>63</v>
      </c>
    </row>
    <row r="59" spans="2:19" ht="15">
      <c r="B59" s="4"/>
      <c r="S59" s="4" t="s">
        <v>57</v>
      </c>
    </row>
    <row r="60" spans="2:19" ht="15">
      <c r="B60" s="4"/>
      <c r="C60" s="52"/>
      <c r="D60" s="52"/>
      <c r="E60" s="52"/>
      <c r="F60" s="52"/>
      <c r="G60" s="52"/>
      <c r="H60" s="52"/>
      <c r="S60" s="4" t="s">
        <v>58</v>
      </c>
    </row>
    <row r="61" spans="2:19" ht="15">
      <c r="B61" s="4"/>
      <c r="C61" s="4"/>
      <c r="D61" s="4"/>
      <c r="E61" s="4"/>
      <c r="F61" s="4"/>
      <c r="G61" s="4"/>
      <c r="H61" s="4"/>
      <c r="S61" s="4" t="s">
        <v>59</v>
      </c>
    </row>
    <row r="62" ht="15">
      <c r="S62" s="4" t="s">
        <v>60</v>
      </c>
    </row>
    <row r="63" ht="15.75" thickBot="1"/>
    <row r="64" spans="2:8" ht="15.75">
      <c r="B64" s="73"/>
      <c r="C64" s="61" t="s">
        <v>33</v>
      </c>
      <c r="D64" s="61" t="s">
        <v>33</v>
      </c>
      <c r="E64" s="61" t="s">
        <v>33</v>
      </c>
      <c r="F64" s="61" t="s">
        <v>33</v>
      </c>
      <c r="G64" s="61" t="s">
        <v>33</v>
      </c>
      <c r="H64" s="83" t="s">
        <v>40</v>
      </c>
    </row>
    <row r="65" spans="2:8" ht="16.5" thickBot="1">
      <c r="B65" s="74"/>
      <c r="C65" s="62" t="s">
        <v>34</v>
      </c>
      <c r="D65" s="62" t="s">
        <v>35</v>
      </c>
      <c r="E65" s="62" t="s">
        <v>37</v>
      </c>
      <c r="F65" s="62" t="s">
        <v>38</v>
      </c>
      <c r="G65" s="62" t="s">
        <v>39</v>
      </c>
      <c r="H65" s="84"/>
    </row>
    <row r="66" spans="2:8" ht="15">
      <c r="B66" s="71" t="s">
        <v>52</v>
      </c>
      <c r="C66" s="67">
        <f aca="true" t="shared" si="23" ref="C66:H66">C56</f>
        <v>1.3225907385979614</v>
      </c>
      <c r="D66" s="67">
        <f t="shared" si="23"/>
        <v>1.355529285131432</v>
      </c>
      <c r="E66" s="67">
        <f t="shared" si="23"/>
        <v>1.2262851007840418</v>
      </c>
      <c r="F66" s="67">
        <f t="shared" si="23"/>
        <v>1.2569654755985982</v>
      </c>
      <c r="G66" s="67">
        <f t="shared" si="23"/>
        <v>1.2744374454367116</v>
      </c>
      <c r="H66" s="75">
        <f t="shared" si="23"/>
        <v>1.2888627068426053</v>
      </c>
    </row>
    <row r="67" spans="2:8" ht="15.75" thickBot="1">
      <c r="B67" s="72"/>
      <c r="C67" s="69"/>
      <c r="D67" s="69"/>
      <c r="E67" s="69"/>
      <c r="F67" s="69"/>
      <c r="G67" s="69"/>
      <c r="H67" s="76"/>
    </row>
    <row r="68" spans="2:8" ht="15.75">
      <c r="B68" s="63" t="s">
        <v>64</v>
      </c>
      <c r="C68" s="67">
        <f aca="true" t="shared" si="24" ref="C68:H68">M56</f>
        <v>32.08374923304713</v>
      </c>
      <c r="D68" s="67">
        <f t="shared" si="24"/>
        <v>32.03826087717848</v>
      </c>
      <c r="E68" s="67">
        <f t="shared" si="24"/>
        <v>32.31996570964626</v>
      </c>
      <c r="F68" s="67">
        <f t="shared" si="24"/>
        <v>31.80766620712917</v>
      </c>
      <c r="G68" s="67">
        <f t="shared" si="24"/>
        <v>31.40450106786462</v>
      </c>
      <c r="H68" s="67">
        <f t="shared" si="24"/>
        <v>31.975060744072863</v>
      </c>
    </row>
    <row r="69" spans="2:8" ht="15.75">
      <c r="B69" s="64" t="s">
        <v>65</v>
      </c>
      <c r="C69" s="68"/>
      <c r="D69" s="68"/>
      <c r="E69" s="68"/>
      <c r="F69" s="68"/>
      <c r="G69" s="68"/>
      <c r="H69" s="68"/>
    </row>
    <row r="70" spans="2:8" ht="16.5" thickBot="1">
      <c r="B70" s="65" t="s">
        <v>66</v>
      </c>
      <c r="C70" s="69"/>
      <c r="D70" s="69"/>
      <c r="E70" s="69"/>
      <c r="F70" s="69"/>
      <c r="G70" s="69"/>
      <c r="H70" s="69"/>
    </row>
    <row r="71" spans="2:8" ht="15.75">
      <c r="B71" s="63" t="s">
        <v>67</v>
      </c>
      <c r="C71" s="70">
        <f>T56</f>
        <v>32</v>
      </c>
      <c r="D71" s="70">
        <f>V56</f>
        <v>32</v>
      </c>
      <c r="E71" s="70">
        <f>X56</f>
        <v>32</v>
      </c>
      <c r="F71" s="70">
        <f>Z56</f>
        <v>32</v>
      </c>
      <c r="G71" s="70">
        <f>AB56</f>
        <v>31</v>
      </c>
      <c r="H71" s="70">
        <f>AD56</f>
        <v>32</v>
      </c>
    </row>
    <row r="72" spans="2:8" ht="15.75">
      <c r="B72" s="64" t="s">
        <v>65</v>
      </c>
      <c r="C72" s="68"/>
      <c r="D72" s="68"/>
      <c r="E72" s="68"/>
      <c r="F72" s="68"/>
      <c r="G72" s="68"/>
      <c r="H72" s="68"/>
    </row>
    <row r="73" spans="2:8" ht="16.5" thickBot="1">
      <c r="B73" s="65" t="s">
        <v>66</v>
      </c>
      <c r="C73" s="69"/>
      <c r="D73" s="69"/>
      <c r="E73" s="69"/>
      <c r="F73" s="69"/>
      <c r="G73" s="69"/>
      <c r="H73" s="69"/>
    </row>
    <row r="76" ht="15">
      <c r="K76" s="4" t="s">
        <v>69</v>
      </c>
    </row>
    <row r="77" ht="15">
      <c r="K77" s="4" t="s">
        <v>70</v>
      </c>
    </row>
    <row r="78" ht="15">
      <c r="K78" s="4" t="s">
        <v>71</v>
      </c>
    </row>
    <row r="79" ht="15">
      <c r="K79" s="4" t="s">
        <v>68</v>
      </c>
    </row>
    <row r="80" ht="15">
      <c r="K80" s="4" t="s">
        <v>72</v>
      </c>
    </row>
    <row r="81" ht="15">
      <c r="K81" s="4" t="s">
        <v>78</v>
      </c>
    </row>
    <row r="82" ht="15">
      <c r="K82" s="4" t="s">
        <v>73</v>
      </c>
    </row>
    <row r="83" ht="15">
      <c r="K83" s="4" t="s">
        <v>74</v>
      </c>
    </row>
    <row r="84" ht="15">
      <c r="K84" s="4" t="s">
        <v>79</v>
      </c>
    </row>
    <row r="85" ht="15">
      <c r="K85" s="4"/>
    </row>
  </sheetData>
  <sheetProtection/>
  <mergeCells count="30">
    <mergeCell ref="H64:H65"/>
    <mergeCell ref="R16:R17"/>
    <mergeCell ref="M14:R15"/>
    <mergeCell ref="B14:B17"/>
    <mergeCell ref="H16:H17"/>
    <mergeCell ref="C14:H15"/>
    <mergeCell ref="K14:K15"/>
    <mergeCell ref="L14:L15"/>
    <mergeCell ref="X16:X17"/>
    <mergeCell ref="G66:G67"/>
    <mergeCell ref="H66:H67"/>
    <mergeCell ref="AC16:AD17"/>
    <mergeCell ref="B66:B67"/>
    <mergeCell ref="B64:B65"/>
    <mergeCell ref="C68:C70"/>
    <mergeCell ref="D68:D70"/>
    <mergeCell ref="E68:E70"/>
    <mergeCell ref="F68:F70"/>
    <mergeCell ref="C66:C67"/>
    <mergeCell ref="D66:D67"/>
    <mergeCell ref="E66:E67"/>
    <mergeCell ref="F66:F67"/>
    <mergeCell ref="G68:G70"/>
    <mergeCell ref="H68:H70"/>
    <mergeCell ref="C71:C73"/>
    <mergeCell ref="D71:D73"/>
    <mergeCell ref="E71:E73"/>
    <mergeCell ref="F71:F73"/>
    <mergeCell ref="G71:G73"/>
    <mergeCell ref="H71:H73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S31"/>
  <sheetViews>
    <sheetView zoomScalePageLayoutView="0" workbookViewId="0" topLeftCell="A1">
      <selection activeCell="P28" sqref="P28"/>
    </sheetView>
  </sheetViews>
  <sheetFormatPr defaultColWidth="5.99609375" defaultRowHeight="15.75" customHeight="1"/>
  <sheetData>
    <row r="3" spans="3:14" ht="15.75" customHeight="1">
      <c r="C3" s="11"/>
      <c r="D3" s="12"/>
      <c r="E3" s="13"/>
      <c r="F3" s="11"/>
      <c r="G3" s="12"/>
      <c r="H3" s="13"/>
      <c r="I3" s="11"/>
      <c r="J3" s="12"/>
      <c r="K3" s="13"/>
      <c r="L3" s="11"/>
      <c r="M3" s="12"/>
      <c r="N3" s="13"/>
    </row>
    <row r="4" spans="3:19" ht="15.75" customHeight="1">
      <c r="C4" s="14"/>
      <c r="D4" s="9"/>
      <c r="E4" s="15"/>
      <c r="F4" s="14"/>
      <c r="G4" s="9"/>
      <c r="H4" s="15"/>
      <c r="I4" s="14"/>
      <c r="J4" s="9"/>
      <c r="K4" s="15"/>
      <c r="L4" s="14"/>
      <c r="M4" s="9"/>
      <c r="N4" s="15"/>
      <c r="P4" s="19"/>
      <c r="Q4" s="19"/>
      <c r="R4" s="19"/>
      <c r="S4" s="19"/>
    </row>
    <row r="5" spans="3:19" ht="15.75" customHeight="1">
      <c r="C5" s="14"/>
      <c r="D5" s="9"/>
      <c r="E5" s="15"/>
      <c r="F5" s="14"/>
      <c r="G5" s="9"/>
      <c r="H5" s="15"/>
      <c r="I5" s="14"/>
      <c r="J5" s="9"/>
      <c r="K5" s="15"/>
      <c r="L5" s="14"/>
      <c r="M5" s="9"/>
      <c r="N5" s="15"/>
      <c r="O5" s="100" t="s">
        <v>29</v>
      </c>
      <c r="P5" s="101"/>
      <c r="Q5" s="101"/>
      <c r="R5" s="19"/>
      <c r="S5" s="19"/>
    </row>
    <row r="6" spans="3:17" ht="15.75" customHeight="1">
      <c r="C6" s="14"/>
      <c r="D6" s="9"/>
      <c r="E6" s="15"/>
      <c r="F6" s="14"/>
      <c r="G6" s="9"/>
      <c r="H6" s="15"/>
      <c r="I6" s="14"/>
      <c r="J6" s="9"/>
      <c r="K6" s="15"/>
      <c r="L6" s="14"/>
      <c r="M6" s="9"/>
      <c r="N6" s="15"/>
      <c r="O6" s="100"/>
      <c r="P6" s="101"/>
      <c r="Q6" s="101"/>
    </row>
    <row r="7" spans="3:14" ht="15.75" customHeight="1">
      <c r="C7" s="14"/>
      <c r="D7" s="9"/>
      <c r="E7" s="15"/>
      <c r="F7" s="14"/>
      <c r="G7" s="9"/>
      <c r="H7" s="15"/>
      <c r="I7" s="14"/>
      <c r="J7" s="9"/>
      <c r="K7" s="15"/>
      <c r="L7" s="14"/>
      <c r="M7" s="9"/>
      <c r="N7" s="15"/>
    </row>
    <row r="8" spans="3:14" ht="15.75" customHeight="1">
      <c r="C8" s="14"/>
      <c r="D8" s="9"/>
      <c r="E8" s="15"/>
      <c r="F8" s="14"/>
      <c r="G8" s="9"/>
      <c r="H8" s="15"/>
      <c r="I8" s="14"/>
      <c r="J8" s="9"/>
      <c r="K8" s="15"/>
      <c r="L8" s="14"/>
      <c r="M8" s="9"/>
      <c r="N8" s="15"/>
    </row>
    <row r="9" spans="3:14" ht="15.75" customHeight="1">
      <c r="C9" s="16"/>
      <c r="D9" s="17"/>
      <c r="E9" s="18"/>
      <c r="F9" s="16"/>
      <c r="G9" s="17"/>
      <c r="H9" s="18"/>
      <c r="I9" s="16"/>
      <c r="J9" s="17"/>
      <c r="K9" s="18"/>
      <c r="L9" s="16"/>
      <c r="M9" s="17"/>
      <c r="N9" s="18"/>
    </row>
    <row r="10" spans="3:14" ht="15.75" customHeight="1">
      <c r="C10" s="11"/>
      <c r="D10" s="12"/>
      <c r="E10" s="13"/>
      <c r="F10" s="11"/>
      <c r="G10" s="12"/>
      <c r="H10" s="13"/>
      <c r="I10" s="11"/>
      <c r="J10" s="12"/>
      <c r="K10" s="12"/>
      <c r="L10" s="12"/>
      <c r="M10" s="12"/>
      <c r="N10" s="13"/>
    </row>
    <row r="11" spans="3:14" ht="15.75" customHeight="1">
      <c r="C11" s="14"/>
      <c r="D11" s="9"/>
      <c r="E11" s="15"/>
      <c r="F11" s="14"/>
      <c r="G11" s="9"/>
      <c r="H11" s="15"/>
      <c r="I11" s="14"/>
      <c r="J11" s="9"/>
      <c r="K11" s="9"/>
      <c r="L11" s="9"/>
      <c r="M11" s="9"/>
      <c r="N11" s="15"/>
    </row>
    <row r="12" spans="3:14" ht="15.75" customHeight="1">
      <c r="C12" s="14"/>
      <c r="D12" s="9"/>
      <c r="E12" s="15"/>
      <c r="F12" s="14"/>
      <c r="G12" s="9"/>
      <c r="H12" s="15"/>
      <c r="I12" s="14"/>
      <c r="J12" s="9"/>
      <c r="K12" s="9"/>
      <c r="L12" s="9"/>
      <c r="M12" s="9"/>
      <c r="N12" s="15"/>
    </row>
    <row r="13" spans="3:14" ht="15.75" customHeight="1">
      <c r="C13" s="14"/>
      <c r="D13" s="9"/>
      <c r="E13" s="15"/>
      <c r="F13" s="14"/>
      <c r="G13" s="9"/>
      <c r="H13" s="15"/>
      <c r="I13" s="14"/>
      <c r="J13" s="9"/>
      <c r="K13" s="9"/>
      <c r="L13" s="9"/>
      <c r="M13" s="9"/>
      <c r="N13" s="15"/>
    </row>
    <row r="14" spans="3:14" ht="15.75" customHeight="1">
      <c r="C14" s="14"/>
      <c r="D14" s="9"/>
      <c r="E14" s="15"/>
      <c r="F14" s="14"/>
      <c r="G14" s="9"/>
      <c r="H14" s="15"/>
      <c r="I14" s="14"/>
      <c r="J14" s="9"/>
      <c r="K14" s="9"/>
      <c r="L14" s="9"/>
      <c r="M14" s="9"/>
      <c r="N14" s="15"/>
    </row>
    <row r="15" spans="3:14" ht="15.75" customHeight="1">
      <c r="C15" s="14"/>
      <c r="D15" s="9"/>
      <c r="E15" s="15"/>
      <c r="F15" s="14"/>
      <c r="G15" s="9"/>
      <c r="H15" s="15"/>
      <c r="I15" s="14"/>
      <c r="J15" s="9"/>
      <c r="K15" s="9"/>
      <c r="L15" s="9"/>
      <c r="M15" s="9"/>
      <c r="N15" s="15"/>
    </row>
    <row r="16" spans="2:14" ht="15.75" customHeight="1">
      <c r="B16">
        <v>42</v>
      </c>
      <c r="C16" s="16"/>
      <c r="D16" s="17"/>
      <c r="E16" s="18"/>
      <c r="F16" s="16"/>
      <c r="G16" s="17"/>
      <c r="H16" s="18"/>
      <c r="I16" s="16"/>
      <c r="J16" s="102"/>
      <c r="K16" s="102"/>
      <c r="L16" s="17"/>
      <c r="M16" s="17"/>
      <c r="N16" s="18"/>
    </row>
    <row r="17" spans="3:14" ht="15.75" customHeight="1">
      <c r="C17" s="11"/>
      <c r="D17" s="12"/>
      <c r="E17" s="13"/>
      <c r="F17" s="11"/>
      <c r="G17" s="12"/>
      <c r="H17" s="12"/>
      <c r="I17" s="12"/>
      <c r="J17" s="12"/>
      <c r="K17" s="13"/>
      <c r="L17" s="11"/>
      <c r="M17" s="12"/>
      <c r="N17" s="13"/>
    </row>
    <row r="18" spans="3:14" ht="15.75" customHeight="1">
      <c r="C18" s="14"/>
      <c r="D18" s="9"/>
      <c r="E18" s="15"/>
      <c r="F18" s="14"/>
      <c r="G18" s="9"/>
      <c r="H18" s="9"/>
      <c r="I18" s="9"/>
      <c r="J18" s="9"/>
      <c r="K18" s="15"/>
      <c r="L18" s="14"/>
      <c r="M18" s="9"/>
      <c r="N18" s="15"/>
    </row>
    <row r="19" spans="3:14" ht="15.75" customHeight="1">
      <c r="C19" s="14"/>
      <c r="D19" s="9"/>
      <c r="E19" s="15"/>
      <c r="F19" s="14"/>
      <c r="G19" s="9"/>
      <c r="H19" s="20"/>
      <c r="I19" s="20"/>
      <c r="J19" s="9"/>
      <c r="K19" s="15"/>
      <c r="L19" s="14"/>
      <c r="M19" s="9"/>
      <c r="N19" s="15"/>
    </row>
    <row r="20" spans="3:14" ht="15.75" customHeight="1">
      <c r="C20" s="14"/>
      <c r="D20" s="9"/>
      <c r="E20" s="15"/>
      <c r="F20" s="14"/>
      <c r="G20" s="9"/>
      <c r="H20" s="103">
        <f>'Es 1'!C10</f>
        <v>1420</v>
      </c>
      <c r="I20" s="103"/>
      <c r="J20" s="9"/>
      <c r="K20" s="15"/>
      <c r="L20" s="14"/>
      <c r="M20" s="9"/>
      <c r="N20" s="15"/>
    </row>
    <row r="21" spans="3:16" ht="15.75" customHeight="1">
      <c r="C21" s="14"/>
      <c r="D21" s="9"/>
      <c r="E21" s="15"/>
      <c r="F21" s="14"/>
      <c r="G21" s="9"/>
      <c r="H21" s="9"/>
      <c r="I21" s="9"/>
      <c r="J21" s="9"/>
      <c r="K21" s="15"/>
      <c r="L21" s="14"/>
      <c r="M21" s="9"/>
      <c r="N21" s="15"/>
      <c r="P21" s="60" t="s">
        <v>76</v>
      </c>
    </row>
    <row r="22" spans="3:14" ht="15.75" customHeight="1">
      <c r="C22" s="14"/>
      <c r="D22" s="9"/>
      <c r="E22" s="15"/>
      <c r="F22" s="14"/>
      <c r="G22" s="9"/>
      <c r="H22" s="9"/>
      <c r="I22" s="9"/>
      <c r="J22" s="9"/>
      <c r="K22" s="15"/>
      <c r="L22" s="14"/>
      <c r="M22" s="9"/>
      <c r="N22" s="15"/>
    </row>
    <row r="23" spans="2:14" ht="15.75" customHeight="1">
      <c r="B23">
        <v>41</v>
      </c>
      <c r="C23" s="16"/>
      <c r="D23" s="17"/>
      <c r="E23" s="18"/>
      <c r="F23" s="16"/>
      <c r="G23" s="102">
        <f>'Es 1'!D10</f>
        <v>262950</v>
      </c>
      <c r="H23" s="102"/>
      <c r="I23" s="17"/>
      <c r="J23" s="17"/>
      <c r="K23" s="18"/>
      <c r="L23" s="16"/>
      <c r="M23" s="17"/>
      <c r="N23" s="18"/>
    </row>
    <row r="24" spans="3:14" ht="15.75" customHeight="1">
      <c r="C24" s="11"/>
      <c r="D24" s="12"/>
      <c r="E24" s="12"/>
      <c r="F24" s="12"/>
      <c r="G24" s="12"/>
      <c r="H24" s="13"/>
      <c r="I24" s="11"/>
      <c r="J24" s="12"/>
      <c r="K24" s="13"/>
      <c r="L24" s="11"/>
      <c r="M24" s="12"/>
      <c r="N24" s="13"/>
    </row>
    <row r="25" spans="3:14" ht="15.75" customHeight="1">
      <c r="C25" s="14"/>
      <c r="D25" s="9"/>
      <c r="E25" s="9"/>
      <c r="F25" s="9"/>
      <c r="G25" s="9"/>
      <c r="H25" s="15"/>
      <c r="I25" s="14"/>
      <c r="J25" s="9"/>
      <c r="K25" s="15"/>
      <c r="L25" s="14"/>
      <c r="M25" s="9"/>
      <c r="N25" s="15"/>
    </row>
    <row r="26" spans="3:14" ht="15.75" customHeight="1">
      <c r="C26" s="14"/>
      <c r="D26" s="9"/>
      <c r="E26" s="20"/>
      <c r="F26" s="20"/>
      <c r="G26" s="9"/>
      <c r="H26" s="15"/>
      <c r="I26" s="14"/>
      <c r="J26" s="9"/>
      <c r="K26" s="15"/>
      <c r="L26" s="14"/>
      <c r="M26" s="9"/>
      <c r="N26" s="15"/>
    </row>
    <row r="27" spans="3:14" ht="15.75" customHeight="1">
      <c r="C27" s="14"/>
      <c r="D27" s="9"/>
      <c r="E27" s="103">
        <f>'Es 1'!C9</f>
        <v>1150</v>
      </c>
      <c r="F27" s="103"/>
      <c r="G27" s="9"/>
      <c r="H27" s="15"/>
      <c r="I27" s="14"/>
      <c r="J27" s="9"/>
      <c r="K27" s="15"/>
      <c r="L27" s="14"/>
      <c r="M27" s="9"/>
      <c r="N27" s="15"/>
    </row>
    <row r="28" spans="3:14" ht="15.75" customHeight="1">
      <c r="C28" s="14"/>
      <c r="D28" s="9"/>
      <c r="E28" s="9"/>
      <c r="F28" s="9"/>
      <c r="G28" s="9"/>
      <c r="H28" s="15"/>
      <c r="I28" s="14"/>
      <c r="J28" s="9"/>
      <c r="K28" s="15"/>
      <c r="L28" s="14"/>
      <c r="M28" s="9"/>
      <c r="N28" s="15"/>
    </row>
    <row r="29" spans="3:14" ht="15.75" customHeight="1">
      <c r="C29" s="14"/>
      <c r="D29" s="9"/>
      <c r="E29" s="9"/>
      <c r="F29" s="9"/>
      <c r="G29" s="9"/>
      <c r="H29" s="15"/>
      <c r="I29" s="14"/>
      <c r="J29" s="9"/>
      <c r="K29" s="15"/>
      <c r="L29" s="14"/>
      <c r="M29" s="9"/>
      <c r="N29" s="15"/>
    </row>
    <row r="30" spans="2:14" ht="15.75" customHeight="1">
      <c r="B30">
        <v>40</v>
      </c>
      <c r="C30" s="16"/>
      <c r="D30" s="102">
        <f>'Es 1'!D9</f>
        <v>295770</v>
      </c>
      <c r="E30" s="102"/>
      <c r="F30" s="17"/>
      <c r="G30" s="17"/>
      <c r="H30" s="18"/>
      <c r="I30" s="16"/>
      <c r="J30" s="17"/>
      <c r="K30" s="18"/>
      <c r="L30" s="16"/>
      <c r="M30" s="17"/>
      <c r="N30" s="18"/>
    </row>
    <row r="31" spans="4:10" ht="15.75" customHeight="1">
      <c r="D31" s="1">
        <v>2000</v>
      </c>
      <c r="G31" s="1">
        <v>2001</v>
      </c>
      <c r="J31" s="1">
        <v>2002</v>
      </c>
    </row>
  </sheetData>
  <sheetProtection/>
  <mergeCells count="6">
    <mergeCell ref="O5:Q6"/>
    <mergeCell ref="D30:E30"/>
    <mergeCell ref="G23:H23"/>
    <mergeCell ref="J16:K16"/>
    <mergeCell ref="E27:F27"/>
    <mergeCell ref="H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O38" sqref="O38"/>
    </sheetView>
  </sheetViews>
  <sheetFormatPr defaultColWidth="8.88671875" defaultRowHeight="15"/>
  <cols>
    <col min="1" max="16384" width="11.5546875" style="0" customWidth="1"/>
  </cols>
  <sheetData>
    <row r="2" spans="2:7" ht="15">
      <c r="B2" s="21" t="s">
        <v>42</v>
      </c>
      <c r="C2" s="21" t="s">
        <v>43</v>
      </c>
      <c r="D2" s="21" t="s">
        <v>44</v>
      </c>
      <c r="E2" s="21" t="s">
        <v>45</v>
      </c>
      <c r="F2" s="21" t="s">
        <v>46</v>
      </c>
      <c r="G2" s="21" t="s">
        <v>40</v>
      </c>
    </row>
    <row r="3" spans="1:14" ht="15">
      <c r="A3" s="22" t="s">
        <v>31</v>
      </c>
      <c r="B3" s="23">
        <v>0.013888117326815178</v>
      </c>
      <c r="C3" s="23" t="s">
        <v>36</v>
      </c>
      <c r="D3" s="23">
        <v>0.03802606686883859</v>
      </c>
      <c r="E3" s="23">
        <v>0.04270888202383155</v>
      </c>
      <c r="F3" s="23">
        <v>0.06314327208435941</v>
      </c>
      <c r="G3" s="23">
        <v>0.028710364124534794</v>
      </c>
      <c r="I3" s="24">
        <f>B3/1000</f>
        <v>1.3888117326815177E-05</v>
      </c>
      <c r="J3" s="23" t="s">
        <v>36</v>
      </c>
      <c r="K3" s="24">
        <f>D3/1000</f>
        <v>3.802606686883859E-05</v>
      </c>
      <c r="L3" s="24">
        <f>E3/1000</f>
        <v>4.2708882023831554E-05</v>
      </c>
      <c r="M3" s="24">
        <f>F3/1000</f>
        <v>6.314327208435941E-05</v>
      </c>
      <c r="N3" s="24">
        <f>G3/1000</f>
        <v>2.8710364124534796E-05</v>
      </c>
    </row>
    <row r="4" spans="1:14" ht="15">
      <c r="A4" s="22">
        <v>15</v>
      </c>
      <c r="B4" s="23">
        <v>0.028384496388072836</v>
      </c>
      <c r="C4" s="23">
        <v>0.07717984834159801</v>
      </c>
      <c r="D4" s="23">
        <v>0.15378404874954346</v>
      </c>
      <c r="E4" s="23">
        <v>0.14208077291940469</v>
      </c>
      <c r="F4" s="23">
        <v>0.18852214349677157</v>
      </c>
      <c r="G4" s="23">
        <v>0.10849203306837168</v>
      </c>
      <c r="I4" s="24">
        <f aca="true" t="shared" si="0" ref="I4:J38">B4/1000</f>
        <v>2.8384496388072835E-05</v>
      </c>
      <c r="J4" s="24">
        <f>C4/1000</f>
        <v>7.717984834159801E-05</v>
      </c>
      <c r="K4" s="24">
        <f aca="true" t="shared" si="1" ref="K4:N39">D4/1000</f>
        <v>0.00015378404874954345</v>
      </c>
      <c r="L4" s="24">
        <f t="shared" si="1"/>
        <v>0.0001420807729194047</v>
      </c>
      <c r="M4" s="24">
        <f t="shared" si="1"/>
        <v>0.00018852214349677156</v>
      </c>
      <c r="N4" s="24">
        <f t="shared" si="1"/>
        <v>0.00010849203306837168</v>
      </c>
    </row>
    <row r="5" spans="1:14" ht="15">
      <c r="A5" s="22">
        <v>16</v>
      </c>
      <c r="B5" s="23">
        <v>0.8378956038884037</v>
      </c>
      <c r="C5" s="23">
        <v>0.48470278025514757</v>
      </c>
      <c r="D5" s="23">
        <v>0.714658219535279</v>
      </c>
      <c r="E5" s="23">
        <v>1.801839847406688</v>
      </c>
      <c r="F5" s="23">
        <v>3.594929586270495</v>
      </c>
      <c r="G5" s="23">
        <v>1.3150597828344956</v>
      </c>
      <c r="I5" s="24">
        <f t="shared" si="0"/>
        <v>0.0008378956038884037</v>
      </c>
      <c r="J5" s="24">
        <f t="shared" si="0"/>
        <v>0.00048470278025514754</v>
      </c>
      <c r="K5" s="24">
        <f t="shared" si="1"/>
        <v>0.000714658219535279</v>
      </c>
      <c r="L5" s="24">
        <f t="shared" si="1"/>
        <v>0.001801839847406688</v>
      </c>
      <c r="M5" s="24">
        <f t="shared" si="1"/>
        <v>0.003594929586270495</v>
      </c>
      <c r="N5" s="24">
        <f t="shared" si="1"/>
        <v>0.0013150597828344957</v>
      </c>
    </row>
    <row r="6" spans="1:14" ht="15">
      <c r="A6" s="22">
        <v>17</v>
      </c>
      <c r="B6" s="23">
        <v>1.8717894588698896</v>
      </c>
      <c r="C6" s="23">
        <v>1.3034560754471047</v>
      </c>
      <c r="D6" s="23">
        <v>1.9787714326881511</v>
      </c>
      <c r="E6" s="23">
        <v>3.9713456380697605</v>
      </c>
      <c r="F6" s="23">
        <v>6.9100612342479915</v>
      </c>
      <c r="G6" s="23">
        <v>2.912075656867556</v>
      </c>
      <c r="I6" s="24">
        <f t="shared" si="0"/>
        <v>0.0018717894588698896</v>
      </c>
      <c r="J6" s="24">
        <f t="shared" si="0"/>
        <v>0.0013034560754471047</v>
      </c>
      <c r="K6" s="24">
        <f t="shared" si="1"/>
        <v>0.001978771432688151</v>
      </c>
      <c r="L6" s="24">
        <f t="shared" si="1"/>
        <v>0.0039713456380697605</v>
      </c>
      <c r="M6" s="24">
        <f t="shared" si="1"/>
        <v>0.006910061234247991</v>
      </c>
      <c r="N6" s="24">
        <f t="shared" si="1"/>
        <v>0.002912075656867556</v>
      </c>
    </row>
    <row r="7" spans="1:14" ht="15">
      <c r="A7" s="22">
        <v>18</v>
      </c>
      <c r="B7" s="23">
        <v>3.747834388148358</v>
      </c>
      <c r="C7" s="23">
        <v>3.568974730895488</v>
      </c>
      <c r="D7" s="23">
        <v>4.47124178578687</v>
      </c>
      <c r="E7" s="23">
        <v>7.159007848950399</v>
      </c>
      <c r="F7" s="23">
        <v>9.372867217714417</v>
      </c>
      <c r="G7" s="23">
        <v>5.396381292070238</v>
      </c>
      <c r="I7" s="24">
        <f t="shared" si="0"/>
        <v>0.003747834388148358</v>
      </c>
      <c r="J7" s="24">
        <f t="shared" si="0"/>
        <v>0.003568974730895488</v>
      </c>
      <c r="K7" s="24">
        <f t="shared" si="1"/>
        <v>0.00447124178578687</v>
      </c>
      <c r="L7" s="24">
        <f t="shared" si="1"/>
        <v>0.007159007848950399</v>
      </c>
      <c r="M7" s="24">
        <f t="shared" si="1"/>
        <v>0.009372867217714416</v>
      </c>
      <c r="N7" s="24">
        <f t="shared" si="1"/>
        <v>0.005396381292070238</v>
      </c>
    </row>
    <row r="8" spans="1:14" ht="15">
      <c r="A8" s="22">
        <v>19</v>
      </c>
      <c r="B8" s="23">
        <v>9.175688712616571</v>
      </c>
      <c r="C8" s="23">
        <v>9.014921915719167</v>
      </c>
      <c r="D8" s="23">
        <v>7.841916307488739</v>
      </c>
      <c r="E8" s="23">
        <v>12.589658786220788</v>
      </c>
      <c r="F8" s="23">
        <v>17.14924066302346</v>
      </c>
      <c r="G8" s="23">
        <v>10.741541706135727</v>
      </c>
      <c r="I8" s="24">
        <f t="shared" si="0"/>
        <v>0.009175688712616571</v>
      </c>
      <c r="J8" s="24">
        <f t="shared" si="0"/>
        <v>0.009014921915719168</v>
      </c>
      <c r="K8" s="24">
        <f t="shared" si="1"/>
        <v>0.007841916307488738</v>
      </c>
      <c r="L8" s="24">
        <f t="shared" si="1"/>
        <v>0.012589658786220788</v>
      </c>
      <c r="M8" s="24">
        <f t="shared" si="1"/>
        <v>0.01714924066302346</v>
      </c>
      <c r="N8" s="24">
        <f t="shared" si="1"/>
        <v>0.010741541706135728</v>
      </c>
    </row>
    <row r="9" spans="1:14" ht="15">
      <c r="A9" s="22">
        <v>20</v>
      </c>
      <c r="B9" s="23">
        <v>13.814340397322669</v>
      </c>
      <c r="C9" s="23">
        <v>12.915824785622444</v>
      </c>
      <c r="D9" s="23">
        <v>12.30781102301445</v>
      </c>
      <c r="E9" s="23">
        <v>16.081940671593767</v>
      </c>
      <c r="F9" s="23">
        <v>21.360603906025446</v>
      </c>
      <c r="G9" s="23">
        <v>14.855896379409899</v>
      </c>
      <c r="I9" s="24">
        <f t="shared" si="0"/>
        <v>0.01381434039732267</v>
      </c>
      <c r="J9" s="24">
        <f t="shared" si="0"/>
        <v>0.012915824785622445</v>
      </c>
      <c r="K9" s="24">
        <f t="shared" si="1"/>
        <v>0.01230781102301445</v>
      </c>
      <c r="L9" s="24">
        <f t="shared" si="1"/>
        <v>0.016081940671593766</v>
      </c>
      <c r="M9" s="24">
        <f t="shared" si="1"/>
        <v>0.021360603906025444</v>
      </c>
      <c r="N9" s="24">
        <f t="shared" si="1"/>
        <v>0.014855896379409898</v>
      </c>
    </row>
    <row r="10" spans="1:14" ht="15">
      <c r="A10" s="22">
        <v>21</v>
      </c>
      <c r="B10" s="23">
        <v>17.601070874215</v>
      </c>
      <c r="C10" s="23">
        <v>18.193569547475956</v>
      </c>
      <c r="D10" s="23">
        <v>15.951817429621505</v>
      </c>
      <c r="E10" s="23">
        <v>20.125718655870337</v>
      </c>
      <c r="F10" s="23">
        <v>24.23952953819517</v>
      </c>
      <c r="G10" s="23">
        <v>18.86163642423082</v>
      </c>
      <c r="I10" s="24">
        <f t="shared" si="0"/>
        <v>0.017601070874215002</v>
      </c>
      <c r="J10" s="24">
        <f t="shared" si="0"/>
        <v>0.018193569547475957</v>
      </c>
      <c r="K10" s="24">
        <f t="shared" si="1"/>
        <v>0.015951817429621505</v>
      </c>
      <c r="L10" s="24">
        <f t="shared" si="1"/>
        <v>0.020125718655870338</v>
      </c>
      <c r="M10" s="24">
        <f t="shared" si="1"/>
        <v>0.02423952953819517</v>
      </c>
      <c r="N10" s="24">
        <f t="shared" si="1"/>
        <v>0.01886163642423082</v>
      </c>
    </row>
    <row r="11" spans="1:14" ht="15">
      <c r="A11" s="22">
        <v>22</v>
      </c>
      <c r="B11" s="23">
        <v>23.48734086682878</v>
      </c>
      <c r="C11" s="23">
        <v>25.581236523995823</v>
      </c>
      <c r="D11" s="23">
        <v>22.285402487004966</v>
      </c>
      <c r="E11" s="23">
        <v>24.187542427058414</v>
      </c>
      <c r="F11" s="23">
        <v>31.39533177823746</v>
      </c>
      <c r="G11" s="23">
        <v>24.783208687887566</v>
      </c>
      <c r="I11" s="24">
        <f t="shared" si="0"/>
        <v>0.02348734086682878</v>
      </c>
      <c r="J11" s="24">
        <f t="shared" si="0"/>
        <v>0.025581236523995823</v>
      </c>
      <c r="K11" s="24">
        <f>D11/1000</f>
        <v>0.022285402487004967</v>
      </c>
      <c r="L11" s="24">
        <f t="shared" si="1"/>
        <v>0.024187542427058416</v>
      </c>
      <c r="M11" s="24">
        <f t="shared" si="1"/>
        <v>0.03139533177823746</v>
      </c>
      <c r="N11" s="24">
        <f t="shared" si="1"/>
        <v>0.024783208687887567</v>
      </c>
    </row>
    <row r="12" spans="1:14" ht="15">
      <c r="A12" s="22">
        <v>23</v>
      </c>
      <c r="B12" s="23">
        <v>30.503412969283275</v>
      </c>
      <c r="C12" s="23">
        <v>31.314508276533594</v>
      </c>
      <c r="D12" s="23">
        <v>25.125438563398347</v>
      </c>
      <c r="E12" s="23">
        <v>28.096084716508557</v>
      </c>
      <c r="F12" s="23">
        <v>32.91190046156934</v>
      </c>
      <c r="G12" s="23">
        <v>29.299914172673418</v>
      </c>
      <c r="I12" s="24">
        <f t="shared" si="0"/>
        <v>0.030503412969283276</v>
      </c>
      <c r="J12" s="24">
        <f t="shared" si="0"/>
        <v>0.03131450827653359</v>
      </c>
      <c r="K12" s="24">
        <f t="shared" si="1"/>
        <v>0.02512543856339835</v>
      </c>
      <c r="L12" s="24">
        <f t="shared" si="1"/>
        <v>0.028096084716508558</v>
      </c>
      <c r="M12" s="24">
        <f t="shared" si="1"/>
        <v>0.03291190046156934</v>
      </c>
      <c r="N12" s="24">
        <f t="shared" si="1"/>
        <v>0.029299914172673417</v>
      </c>
    </row>
    <row r="13" spans="1:14" ht="15">
      <c r="A13" s="22">
        <v>24</v>
      </c>
      <c r="B13" s="23">
        <v>36.951115012435466</v>
      </c>
      <c r="C13" s="23">
        <v>38.33061586429818</v>
      </c>
      <c r="D13" s="23">
        <v>33.02559759947719</v>
      </c>
      <c r="E13" s="23">
        <v>35.69709406906337</v>
      </c>
      <c r="F13" s="23">
        <v>39.883443123282376</v>
      </c>
      <c r="G13" s="23">
        <v>36.49575385285925</v>
      </c>
      <c r="I13" s="24">
        <f t="shared" si="0"/>
        <v>0.03695111501243547</v>
      </c>
      <c r="J13" s="24">
        <f t="shared" si="0"/>
        <v>0.03833061586429818</v>
      </c>
      <c r="K13" s="24">
        <f t="shared" si="1"/>
        <v>0.03302559759947719</v>
      </c>
      <c r="L13" s="24">
        <f t="shared" si="1"/>
        <v>0.035697094069063365</v>
      </c>
      <c r="M13" s="24">
        <f t="shared" si="1"/>
        <v>0.039883443123282375</v>
      </c>
      <c r="N13" s="24">
        <f t="shared" si="1"/>
        <v>0.036495753852859254</v>
      </c>
    </row>
    <row r="14" spans="1:14" ht="15">
      <c r="A14" s="22">
        <v>25</v>
      </c>
      <c r="B14" s="23">
        <v>44.77106016026467</v>
      </c>
      <c r="C14" s="23">
        <v>47.010560745073036</v>
      </c>
      <c r="D14" s="23">
        <v>40.8932458018509</v>
      </c>
      <c r="E14" s="23">
        <v>42.28304121989004</v>
      </c>
      <c r="F14" s="23">
        <v>46.09417402470182</v>
      </c>
      <c r="G14" s="23">
        <v>43.9408844342915</v>
      </c>
      <c r="I14" s="24">
        <f t="shared" si="0"/>
        <v>0.04477106016026467</v>
      </c>
      <c r="J14" s="24">
        <f t="shared" si="0"/>
        <v>0.04701056074507304</v>
      </c>
      <c r="K14" s="24">
        <f t="shared" si="1"/>
        <v>0.0408932458018509</v>
      </c>
      <c r="L14" s="24">
        <f t="shared" si="1"/>
        <v>0.04228304121989004</v>
      </c>
      <c r="M14" s="24">
        <f t="shared" si="1"/>
        <v>0.04609417402470182</v>
      </c>
      <c r="N14" s="24">
        <f t="shared" si="1"/>
        <v>0.0439408844342915</v>
      </c>
    </row>
    <row r="15" spans="1:14" ht="15">
      <c r="A15" s="22">
        <v>26</v>
      </c>
      <c r="B15" s="23">
        <v>53.51744531425328</v>
      </c>
      <c r="C15" s="23">
        <v>56.593958527660185</v>
      </c>
      <c r="D15" s="23">
        <v>50.04089715441905</v>
      </c>
      <c r="E15" s="23">
        <v>51.62360720701365</v>
      </c>
      <c r="F15" s="23">
        <v>57.254595228783735</v>
      </c>
      <c r="G15" s="23">
        <v>53.370804540175676</v>
      </c>
      <c r="I15" s="24">
        <f t="shared" si="0"/>
        <v>0.05351744531425328</v>
      </c>
      <c r="J15" s="24">
        <f t="shared" si="0"/>
        <v>0.056593958527660186</v>
      </c>
      <c r="K15" s="24">
        <f t="shared" si="1"/>
        <v>0.05004089715441905</v>
      </c>
      <c r="L15" s="24">
        <f>E15/1000</f>
        <v>0.05162360720701365</v>
      </c>
      <c r="M15" s="24">
        <f t="shared" si="1"/>
        <v>0.05725459522878373</v>
      </c>
      <c r="N15" s="24">
        <f t="shared" si="1"/>
        <v>0.053370804540175676</v>
      </c>
    </row>
    <row r="16" spans="1:14" ht="15">
      <c r="A16" s="22">
        <v>27</v>
      </c>
      <c r="B16" s="23">
        <v>63.13321068587567</v>
      </c>
      <c r="C16" s="23">
        <v>65.15867359956363</v>
      </c>
      <c r="D16" s="23">
        <v>56.26050029970705</v>
      </c>
      <c r="E16" s="23">
        <v>61.56467891559759</v>
      </c>
      <c r="F16" s="23">
        <v>63.652896856326315</v>
      </c>
      <c r="G16" s="23">
        <v>61.85527744097912</v>
      </c>
      <c r="I16" s="24">
        <f t="shared" si="0"/>
        <v>0.06313321068587567</v>
      </c>
      <c r="J16" s="24">
        <f t="shared" si="0"/>
        <v>0.06515867359956362</v>
      </c>
      <c r="K16" s="24">
        <f t="shared" si="1"/>
        <v>0.05626050029970705</v>
      </c>
      <c r="L16" s="24">
        <f t="shared" si="1"/>
        <v>0.06156467891559759</v>
      </c>
      <c r="M16" s="24">
        <f t="shared" si="1"/>
        <v>0.06365289685632632</v>
      </c>
      <c r="N16" s="24">
        <f t="shared" si="1"/>
        <v>0.06185527744097912</v>
      </c>
    </row>
    <row r="17" spans="1:14" ht="15">
      <c r="A17" s="22">
        <v>28</v>
      </c>
      <c r="B17" s="23">
        <v>72.85658637111874</v>
      </c>
      <c r="C17" s="23">
        <v>77.88951241234405</v>
      </c>
      <c r="D17" s="23">
        <v>65.00223063069018</v>
      </c>
      <c r="E17" s="23">
        <v>70.0140339934508</v>
      </c>
      <c r="F17" s="23">
        <v>70.2518755317229</v>
      </c>
      <c r="G17" s="23">
        <v>71.22471964521979</v>
      </c>
      <c r="I17" s="24">
        <f t="shared" si="0"/>
        <v>0.07285658637111873</v>
      </c>
      <c r="J17" s="24">
        <f t="shared" si="0"/>
        <v>0.07788951241234404</v>
      </c>
      <c r="K17" s="24">
        <f t="shared" si="1"/>
        <v>0.06500223063069017</v>
      </c>
      <c r="L17" s="24">
        <f t="shared" si="1"/>
        <v>0.0700140339934508</v>
      </c>
      <c r="M17" s="24">
        <f t="shared" si="1"/>
        <v>0.07025187553172291</v>
      </c>
      <c r="N17" s="24">
        <f t="shared" si="1"/>
        <v>0.07122471964521979</v>
      </c>
    </row>
    <row r="18" spans="1:14" ht="15">
      <c r="A18" s="22">
        <v>29</v>
      </c>
      <c r="B18" s="23">
        <v>81.69561102712534</v>
      </c>
      <c r="C18" s="23">
        <v>85.75288689489918</v>
      </c>
      <c r="D18" s="23">
        <v>71.23393378186114</v>
      </c>
      <c r="E18" s="23">
        <v>75.68338483479914</v>
      </c>
      <c r="F18" s="23">
        <v>75.88187566808763</v>
      </c>
      <c r="G18" s="23">
        <v>78.18092131043247</v>
      </c>
      <c r="I18" s="24">
        <f t="shared" si="0"/>
        <v>0.08169561102712533</v>
      </c>
      <c r="J18" s="24">
        <f t="shared" si="0"/>
        <v>0.08575288689489918</v>
      </c>
      <c r="K18" s="24">
        <f t="shared" si="1"/>
        <v>0.07123393378186114</v>
      </c>
      <c r="L18" s="24">
        <f t="shared" si="1"/>
        <v>0.07568338483479914</v>
      </c>
      <c r="M18" s="24">
        <f t="shared" si="1"/>
        <v>0.07588187566808763</v>
      </c>
      <c r="N18" s="24">
        <f t="shared" si="1"/>
        <v>0.07818092131043247</v>
      </c>
    </row>
    <row r="19" spans="1:14" ht="15">
      <c r="A19" s="22">
        <v>30</v>
      </c>
      <c r="B19" s="23">
        <v>92.34867004779801</v>
      </c>
      <c r="C19" s="23">
        <v>96.17012630794758</v>
      </c>
      <c r="D19" s="23">
        <v>78.02211650546612</v>
      </c>
      <c r="E19" s="23">
        <v>86.8353370416891</v>
      </c>
      <c r="F19" s="23">
        <v>81.69769520774224</v>
      </c>
      <c r="G19" s="23">
        <v>87.59043717225843</v>
      </c>
      <c r="I19" s="24">
        <f t="shared" si="0"/>
        <v>0.09234867004779801</v>
      </c>
      <c r="J19" s="24">
        <f t="shared" si="0"/>
        <v>0.09617012630794758</v>
      </c>
      <c r="K19" s="24">
        <f t="shared" si="1"/>
        <v>0.07802211650546612</v>
      </c>
      <c r="L19" s="24">
        <f t="shared" si="1"/>
        <v>0.0868353370416891</v>
      </c>
      <c r="M19" s="24">
        <f t="shared" si="1"/>
        <v>0.08169769520774224</v>
      </c>
      <c r="N19" s="24">
        <f t="shared" si="1"/>
        <v>0.08759043717225844</v>
      </c>
    </row>
    <row r="20" spans="1:14" ht="15">
      <c r="A20" s="22">
        <v>31</v>
      </c>
      <c r="B20" s="23">
        <v>93.83890280667488</v>
      </c>
      <c r="C20" s="23">
        <v>95.26769365162028</v>
      </c>
      <c r="D20" s="23">
        <v>84.53333333333333</v>
      </c>
      <c r="E20" s="23">
        <v>90.11163301409138</v>
      </c>
      <c r="F20" s="23">
        <v>86.74597877157852</v>
      </c>
      <c r="G20" s="23">
        <v>90.51044268643709</v>
      </c>
      <c r="I20" s="24">
        <f t="shared" si="0"/>
        <v>0.09383890280667488</v>
      </c>
      <c r="J20" s="24">
        <f t="shared" si="0"/>
        <v>0.09526769365162027</v>
      </c>
      <c r="K20" s="24">
        <f t="shared" si="1"/>
        <v>0.08453333333333334</v>
      </c>
      <c r="L20" s="24">
        <f t="shared" si="1"/>
        <v>0.09011163301409138</v>
      </c>
      <c r="M20" s="24">
        <f t="shared" si="1"/>
        <v>0.08674597877157852</v>
      </c>
      <c r="N20" s="24">
        <f t="shared" si="1"/>
        <v>0.09051044268643708</v>
      </c>
    </row>
    <row r="21" spans="1:14" ht="15">
      <c r="A21" s="22">
        <v>32</v>
      </c>
      <c r="B21" s="23">
        <v>95.24540148828316</v>
      </c>
      <c r="C21" s="23">
        <v>96.81456200227531</v>
      </c>
      <c r="D21" s="23">
        <v>86.10117915557245</v>
      </c>
      <c r="E21" s="23">
        <v>89.8782279310889</v>
      </c>
      <c r="F21" s="23">
        <v>83.91608391608392</v>
      </c>
      <c r="G21" s="23">
        <v>91.09042353457158</v>
      </c>
      <c r="I21" s="24">
        <f t="shared" si="0"/>
        <v>0.09524540148828317</v>
      </c>
      <c r="J21" s="24">
        <f t="shared" si="0"/>
        <v>0.09681456200227531</v>
      </c>
      <c r="K21" s="24">
        <f t="shared" si="1"/>
        <v>0.08610117915557246</v>
      </c>
      <c r="L21" s="24">
        <f t="shared" si="1"/>
        <v>0.0898782279310889</v>
      </c>
      <c r="M21" s="24">
        <f t="shared" si="1"/>
        <v>0.08391608391608392</v>
      </c>
      <c r="N21" s="24">
        <f t="shared" si="1"/>
        <v>0.09109042353457159</v>
      </c>
    </row>
    <row r="22" spans="1:14" ht="15">
      <c r="A22" s="22">
        <v>33</v>
      </c>
      <c r="B22" s="23">
        <v>93.52963434350384</v>
      </c>
      <c r="C22" s="23">
        <v>96.01035901241977</v>
      </c>
      <c r="D22" s="23">
        <v>86.60982911955746</v>
      </c>
      <c r="E22" s="23">
        <v>87.06790748662465</v>
      </c>
      <c r="F22" s="23">
        <v>82.10142989928313</v>
      </c>
      <c r="G22" s="23">
        <v>89.7125423431201</v>
      </c>
      <c r="I22" s="24">
        <f t="shared" si="0"/>
        <v>0.09352963434350384</v>
      </c>
      <c r="J22" s="24">
        <f t="shared" si="0"/>
        <v>0.09601035901241976</v>
      </c>
      <c r="K22" s="24">
        <f t="shared" si="1"/>
        <v>0.08660982911955746</v>
      </c>
      <c r="L22" s="24">
        <f t="shared" si="1"/>
        <v>0.08706790748662464</v>
      </c>
      <c r="M22" s="24">
        <f t="shared" si="1"/>
        <v>0.08210142989928314</v>
      </c>
      <c r="N22" s="24">
        <f t="shared" si="1"/>
        <v>0.08971254234312011</v>
      </c>
    </row>
    <row r="23" spans="1:14" ht="15">
      <c r="A23" s="22">
        <v>34</v>
      </c>
      <c r="B23" s="23">
        <v>92.98655953087055</v>
      </c>
      <c r="C23" s="23">
        <v>90.8963716071262</v>
      </c>
      <c r="D23" s="23">
        <v>86.58698539176626</v>
      </c>
      <c r="E23" s="23">
        <v>83.66709600014114</v>
      </c>
      <c r="F23" s="23">
        <v>77.06968583942343</v>
      </c>
      <c r="G23" s="23">
        <v>87.23016284707204</v>
      </c>
      <c r="I23" s="24">
        <f t="shared" si="0"/>
        <v>0.09298655953087055</v>
      </c>
      <c r="J23" s="24">
        <f t="shared" si="0"/>
        <v>0.0908963716071262</v>
      </c>
      <c r="K23" s="24">
        <f t="shared" si="1"/>
        <v>0.08658698539176626</v>
      </c>
      <c r="L23" s="24">
        <f t="shared" si="1"/>
        <v>0.08366709600014115</v>
      </c>
      <c r="M23" s="24">
        <f t="shared" si="1"/>
        <v>0.07706968583942343</v>
      </c>
      <c r="N23" s="24">
        <f t="shared" si="1"/>
        <v>0.08723016284707204</v>
      </c>
    </row>
    <row r="24" spans="1:14" ht="15">
      <c r="A24" s="22">
        <v>35</v>
      </c>
      <c r="B24" s="23">
        <v>80.85477209866252</v>
      </c>
      <c r="C24" s="23">
        <v>84.32526968858602</v>
      </c>
      <c r="D24" s="23">
        <v>78.56338067351963</v>
      </c>
      <c r="E24" s="23">
        <v>77.64239161235477</v>
      </c>
      <c r="F24" s="23">
        <v>74.7721572425439</v>
      </c>
      <c r="G24" s="23">
        <v>79.57517368763511</v>
      </c>
      <c r="I24" s="24">
        <f t="shared" si="0"/>
        <v>0.08085477209866253</v>
      </c>
      <c r="J24" s="24">
        <f t="shared" si="0"/>
        <v>0.08432526968858602</v>
      </c>
      <c r="K24" s="24">
        <f t="shared" si="1"/>
        <v>0.07856338067351963</v>
      </c>
      <c r="L24" s="24">
        <f t="shared" si="1"/>
        <v>0.07764239161235477</v>
      </c>
      <c r="M24" s="24">
        <f t="shared" si="1"/>
        <v>0.0747721572425439</v>
      </c>
      <c r="N24" s="24">
        <f t="shared" si="1"/>
        <v>0.07957517368763511</v>
      </c>
    </row>
    <row r="25" spans="1:14" ht="15">
      <c r="A25" s="22">
        <v>36</v>
      </c>
      <c r="B25" s="23">
        <v>73.92954961242769</v>
      </c>
      <c r="C25" s="23">
        <v>75.45562686326055</v>
      </c>
      <c r="D25" s="23">
        <v>69.76083545262702</v>
      </c>
      <c r="E25" s="23">
        <v>69.18432444748235</v>
      </c>
      <c r="F25" s="23">
        <v>67.68983801138297</v>
      </c>
      <c r="G25" s="23">
        <v>71.52902805671539</v>
      </c>
      <c r="I25" s="24">
        <f t="shared" si="0"/>
        <v>0.07392954961242769</v>
      </c>
      <c r="J25" s="24">
        <f t="shared" si="0"/>
        <v>0.07545562686326054</v>
      </c>
      <c r="K25" s="24">
        <f t="shared" si="1"/>
        <v>0.06976083545262703</v>
      </c>
      <c r="L25" s="24">
        <f t="shared" si="1"/>
        <v>0.06918432444748235</v>
      </c>
      <c r="M25" s="24">
        <f t="shared" si="1"/>
        <v>0.06768983801138298</v>
      </c>
      <c r="N25" s="24">
        <f t="shared" si="1"/>
        <v>0.07152902805671539</v>
      </c>
    </row>
    <row r="26" spans="1:14" ht="15">
      <c r="A26" s="22">
        <v>37</v>
      </c>
      <c r="B26" s="23">
        <v>63.202531842913494</v>
      </c>
      <c r="C26" s="23">
        <v>62.229917397107094</v>
      </c>
      <c r="D26" s="23">
        <v>60.32252301136175</v>
      </c>
      <c r="E26" s="23">
        <v>57.65822892309782</v>
      </c>
      <c r="F26" s="23">
        <v>58.29205705078475</v>
      </c>
      <c r="G26" s="23">
        <v>60.56206965742273</v>
      </c>
      <c r="I26" s="24">
        <f t="shared" si="0"/>
        <v>0.0632025318429135</v>
      </c>
      <c r="J26" s="24">
        <f t="shared" si="0"/>
        <v>0.06222991739710709</v>
      </c>
      <c r="K26" s="24">
        <f t="shared" si="1"/>
        <v>0.060322523011361755</v>
      </c>
      <c r="L26" s="24">
        <f t="shared" si="1"/>
        <v>0.057658228923097826</v>
      </c>
      <c r="M26" s="24">
        <f t="shared" si="1"/>
        <v>0.058292057050784746</v>
      </c>
      <c r="N26" s="24">
        <f t="shared" si="1"/>
        <v>0.06056206965742273</v>
      </c>
    </row>
    <row r="27" spans="1:14" ht="15">
      <c r="A27" s="22">
        <v>38</v>
      </c>
      <c r="B27" s="23">
        <v>51.794827612420626</v>
      </c>
      <c r="C27" s="23">
        <v>52.19763016357855</v>
      </c>
      <c r="D27" s="23">
        <v>49.30218252188289</v>
      </c>
      <c r="E27" s="23">
        <v>46.90914119762135</v>
      </c>
      <c r="F27" s="23">
        <v>44.88098150931525</v>
      </c>
      <c r="G27" s="23">
        <v>49.42778577975645</v>
      </c>
      <c r="I27" s="24">
        <f t="shared" si="0"/>
        <v>0.05179482761242062</v>
      </c>
      <c r="J27" s="24">
        <f t="shared" si="0"/>
        <v>0.05219763016357855</v>
      </c>
      <c r="K27" s="24">
        <f t="shared" si="1"/>
        <v>0.04930218252188289</v>
      </c>
      <c r="L27" s="24">
        <f t="shared" si="1"/>
        <v>0.04690914119762135</v>
      </c>
      <c r="M27" s="24">
        <f t="shared" si="1"/>
        <v>0.04488098150931525</v>
      </c>
      <c r="N27" s="24">
        <f t="shared" si="1"/>
        <v>0.04942778577975645</v>
      </c>
    </row>
    <row r="28" spans="1:14" ht="15">
      <c r="A28" s="22">
        <v>39</v>
      </c>
      <c r="B28" s="23">
        <v>40.597078600481886</v>
      </c>
      <c r="C28" s="23">
        <v>42.42140706232745</v>
      </c>
      <c r="D28" s="23">
        <v>42.85618488511738</v>
      </c>
      <c r="E28" s="23">
        <v>36.81790411267243</v>
      </c>
      <c r="F28" s="23">
        <v>36.37847210417163</v>
      </c>
      <c r="G28" s="23">
        <v>40.05752261251042</v>
      </c>
      <c r="I28" s="24">
        <f t="shared" si="0"/>
        <v>0.04059707860048189</v>
      </c>
      <c r="J28" s="24">
        <f t="shared" si="0"/>
        <v>0.04242140706232745</v>
      </c>
      <c r="K28" s="24">
        <f t="shared" si="1"/>
        <v>0.04285618488511738</v>
      </c>
      <c r="L28" s="24">
        <f t="shared" si="1"/>
        <v>0.03681790411267243</v>
      </c>
      <c r="M28" s="24">
        <f t="shared" si="1"/>
        <v>0.036378472104171625</v>
      </c>
      <c r="N28" s="24">
        <f t="shared" si="1"/>
        <v>0.040057522612510416</v>
      </c>
    </row>
    <row r="29" spans="1:14" ht="15">
      <c r="A29" s="22">
        <v>40</v>
      </c>
      <c r="B29" s="23">
        <v>32.00044087863438</v>
      </c>
      <c r="C29" s="23">
        <v>31.891830929436974</v>
      </c>
      <c r="D29" s="23">
        <v>32.20148730181001</v>
      </c>
      <c r="E29" s="23">
        <v>27.53182357965791</v>
      </c>
      <c r="F29" s="23">
        <v>28.767938628397594</v>
      </c>
      <c r="G29" s="23">
        <v>30.635805462274355</v>
      </c>
      <c r="I29" s="24">
        <f t="shared" si="0"/>
        <v>0.03200044087863438</v>
      </c>
      <c r="J29" s="24">
        <f t="shared" si="0"/>
        <v>0.031891830929436975</v>
      </c>
      <c r="K29" s="24">
        <f t="shared" si="1"/>
        <v>0.03220148730181001</v>
      </c>
      <c r="L29" s="24">
        <f t="shared" si="1"/>
        <v>0.02753182357965791</v>
      </c>
      <c r="M29" s="24">
        <f t="shared" si="1"/>
        <v>0.028767938628397594</v>
      </c>
      <c r="N29" s="24">
        <f t="shared" si="1"/>
        <v>0.030635805462274356</v>
      </c>
    </row>
    <row r="30" spans="1:14" ht="15">
      <c r="A30" s="22">
        <v>41</v>
      </c>
      <c r="B30" s="23">
        <v>22.481192434788724</v>
      </c>
      <c r="C30" s="23">
        <v>22.845537248681065</v>
      </c>
      <c r="D30" s="23">
        <v>23.809523809523807</v>
      </c>
      <c r="E30" s="23">
        <v>20.003819824891185</v>
      </c>
      <c r="F30" s="23">
        <v>20.30868345546276</v>
      </c>
      <c r="G30" s="23">
        <v>22.017779495827106</v>
      </c>
      <c r="I30" s="24">
        <f t="shared" si="0"/>
        <v>0.022481192434788723</v>
      </c>
      <c r="J30" s="24">
        <f t="shared" si="0"/>
        <v>0.022845537248681064</v>
      </c>
      <c r="K30" s="24">
        <f t="shared" si="1"/>
        <v>0.023809523809523808</v>
      </c>
      <c r="L30" s="24">
        <f t="shared" si="1"/>
        <v>0.020003819824891186</v>
      </c>
      <c r="M30" s="24">
        <f t="shared" si="1"/>
        <v>0.02030868345546276</v>
      </c>
      <c r="N30" s="24">
        <f t="shared" si="1"/>
        <v>0.022017779495827106</v>
      </c>
    </row>
    <row r="31" spans="1:14" ht="15">
      <c r="A31" s="22">
        <v>42</v>
      </c>
      <c r="B31" s="23">
        <v>14.087385159452687</v>
      </c>
      <c r="C31" s="23">
        <v>14.898709389278885</v>
      </c>
      <c r="D31" s="23">
        <v>15.62768516927307</v>
      </c>
      <c r="E31" s="23">
        <v>12.967857820874162</v>
      </c>
      <c r="F31" s="23">
        <v>13.173148936606786</v>
      </c>
      <c r="G31" s="23">
        <v>14.208478825072355</v>
      </c>
      <c r="I31" s="24">
        <f t="shared" si="0"/>
        <v>0.014087385159452686</v>
      </c>
      <c r="J31" s="24">
        <f t="shared" si="0"/>
        <v>0.014898709389278885</v>
      </c>
      <c r="K31" s="24">
        <f t="shared" si="1"/>
        <v>0.01562768516927307</v>
      </c>
      <c r="L31" s="24">
        <f t="shared" si="1"/>
        <v>0.012967857820874161</v>
      </c>
      <c r="M31" s="24">
        <f t="shared" si="1"/>
        <v>0.013173148936606786</v>
      </c>
      <c r="N31" s="24">
        <f t="shared" si="1"/>
        <v>0.014208478825072354</v>
      </c>
    </row>
    <row r="32" spans="1:14" ht="15">
      <c r="A32" s="22">
        <v>43</v>
      </c>
      <c r="B32" s="23">
        <v>9.458406854563085</v>
      </c>
      <c r="C32" s="23">
        <v>8.9055823194796</v>
      </c>
      <c r="D32" s="23">
        <v>9.495907642822752</v>
      </c>
      <c r="E32" s="23">
        <v>8.038039171289483</v>
      </c>
      <c r="F32" s="23">
        <v>7.691011625717316</v>
      </c>
      <c r="G32" s="23">
        <v>8.850364189836602</v>
      </c>
      <c r="I32" s="24">
        <f t="shared" si="0"/>
        <v>0.009458406854563086</v>
      </c>
      <c r="J32" s="24">
        <f t="shared" si="0"/>
        <v>0.008905582319479601</v>
      </c>
      <c r="K32" s="24">
        <f t="shared" si="1"/>
        <v>0.009495907642822753</v>
      </c>
      <c r="L32" s="24">
        <f t="shared" si="1"/>
        <v>0.008038039171289483</v>
      </c>
      <c r="M32" s="24">
        <f t="shared" si="1"/>
        <v>0.007691011625717316</v>
      </c>
      <c r="N32" s="24">
        <f t="shared" si="1"/>
        <v>0.008850364189836602</v>
      </c>
    </row>
    <row r="33" spans="1:14" ht="15">
      <c r="A33" s="22">
        <v>44</v>
      </c>
      <c r="B33" s="23">
        <v>5.283428219125698</v>
      </c>
      <c r="C33" s="23">
        <v>5.125320995776651</v>
      </c>
      <c r="D33" s="23">
        <v>6.040170652408782</v>
      </c>
      <c r="E33" s="23">
        <v>5.086778575795334</v>
      </c>
      <c r="F33" s="23">
        <v>5.127251734361393</v>
      </c>
      <c r="G33" s="23">
        <v>5.348718536184039</v>
      </c>
      <c r="I33" s="24">
        <f t="shared" si="0"/>
        <v>0.005283428219125698</v>
      </c>
      <c r="J33" s="24">
        <f t="shared" si="0"/>
        <v>0.00512532099577665</v>
      </c>
      <c r="K33" s="24">
        <f t="shared" si="1"/>
        <v>0.006040170652408782</v>
      </c>
      <c r="L33" s="24">
        <f t="shared" si="1"/>
        <v>0.005086778575795334</v>
      </c>
      <c r="M33" s="24">
        <f t="shared" si="1"/>
        <v>0.005127251734361393</v>
      </c>
      <c r="N33" s="24">
        <f t="shared" si="1"/>
        <v>0.00534871853618404</v>
      </c>
    </row>
    <row r="34" spans="1:14" ht="15">
      <c r="A34" s="22">
        <v>45</v>
      </c>
      <c r="B34" s="23">
        <v>3.1026585373402247</v>
      </c>
      <c r="C34" s="23">
        <v>2.7723987598277304</v>
      </c>
      <c r="D34" s="23">
        <v>3.7336029268243855</v>
      </c>
      <c r="E34" s="23">
        <v>2.786979083581221</v>
      </c>
      <c r="F34" s="23">
        <v>2.41614693316309</v>
      </c>
      <c r="G34" s="23">
        <v>3.026240581969343</v>
      </c>
      <c r="I34" s="24">
        <f t="shared" si="0"/>
        <v>0.0031026585373402247</v>
      </c>
      <c r="J34" s="24">
        <f t="shared" si="0"/>
        <v>0.0027723987598277304</v>
      </c>
      <c r="K34" s="24">
        <f t="shared" si="1"/>
        <v>0.0037336029268243854</v>
      </c>
      <c r="L34" s="24">
        <f t="shared" si="1"/>
        <v>0.002786979083581221</v>
      </c>
      <c r="M34" s="24">
        <f t="shared" si="1"/>
        <v>0.00241614693316309</v>
      </c>
      <c r="N34" s="24">
        <f t="shared" si="1"/>
        <v>0.003026240581969343</v>
      </c>
    </row>
    <row r="35" spans="1:14" ht="15">
      <c r="A35" s="22">
        <v>46</v>
      </c>
      <c r="B35" s="23">
        <v>1.9827219940518341</v>
      </c>
      <c r="C35" s="23">
        <v>2.040154423996401</v>
      </c>
      <c r="D35" s="23">
        <v>2.78711776316442</v>
      </c>
      <c r="E35" s="23">
        <v>1.49354805792369</v>
      </c>
      <c r="F35" s="23">
        <v>1.4501019905066657</v>
      </c>
      <c r="G35" s="23">
        <v>1.995692100265544</v>
      </c>
      <c r="I35" s="24">
        <f t="shared" si="0"/>
        <v>0.001982721994051834</v>
      </c>
      <c r="J35" s="24">
        <f t="shared" si="0"/>
        <v>0.002040154423996401</v>
      </c>
      <c r="K35" s="24">
        <f t="shared" si="1"/>
        <v>0.00278711776316442</v>
      </c>
      <c r="L35" s="24">
        <f t="shared" si="1"/>
        <v>0.0014935480579236899</v>
      </c>
      <c r="M35" s="24">
        <f t="shared" si="1"/>
        <v>0.0014501019905066657</v>
      </c>
      <c r="N35" s="24">
        <f t="shared" si="1"/>
        <v>0.001995692100265544</v>
      </c>
    </row>
    <row r="36" spans="1:14" ht="15">
      <c r="A36" s="22">
        <v>47</v>
      </c>
      <c r="B36" s="23">
        <v>1.0326666896148153</v>
      </c>
      <c r="C36" s="23">
        <v>1.0393821912255357</v>
      </c>
      <c r="D36" s="23">
        <v>1.4735238626237686</v>
      </c>
      <c r="E36" s="23">
        <v>1.1928925795608492</v>
      </c>
      <c r="F36" s="23">
        <v>0.8278225379498878</v>
      </c>
      <c r="G36" s="23">
        <v>1.1385456156762346</v>
      </c>
      <c r="I36" s="24">
        <f t="shared" si="0"/>
        <v>0.0010326666896148153</v>
      </c>
      <c r="J36" s="24">
        <f t="shared" si="0"/>
        <v>0.0010393821912255356</v>
      </c>
      <c r="K36" s="24">
        <f t="shared" si="1"/>
        <v>0.0014735238626237687</v>
      </c>
      <c r="L36" s="24">
        <f t="shared" si="1"/>
        <v>0.001192892579560849</v>
      </c>
      <c r="M36" s="24">
        <f t="shared" si="1"/>
        <v>0.0008278225379498878</v>
      </c>
      <c r="N36" s="24">
        <f t="shared" si="1"/>
        <v>0.0011385456156762345</v>
      </c>
    </row>
    <row r="37" spans="1:14" ht="15">
      <c r="A37" s="22">
        <v>48</v>
      </c>
      <c r="B37" s="23">
        <v>0.4755255311922104</v>
      </c>
      <c r="C37" s="23">
        <v>0.6609317071659455</v>
      </c>
      <c r="D37" s="23">
        <v>0.6622418368809398</v>
      </c>
      <c r="E37" s="23">
        <v>0.6122048053508528</v>
      </c>
      <c r="F37" s="23">
        <v>0.6111127025504407</v>
      </c>
      <c r="G37" s="23">
        <v>0.5951734077333949</v>
      </c>
      <c r="I37" s="24">
        <f t="shared" si="0"/>
        <v>0.0004755255311922104</v>
      </c>
      <c r="J37" s="24">
        <f t="shared" si="0"/>
        <v>0.0006609317071659455</v>
      </c>
      <c r="K37" s="24">
        <f t="shared" si="1"/>
        <v>0.0006622418368809398</v>
      </c>
      <c r="L37" s="24">
        <f t="shared" si="1"/>
        <v>0.0006122048053508527</v>
      </c>
      <c r="M37" s="24">
        <f t="shared" si="1"/>
        <v>0.0006111127025504407</v>
      </c>
      <c r="N37" s="24">
        <f t="shared" si="1"/>
        <v>0.0005951734077333948</v>
      </c>
    </row>
    <row r="38" spans="1:14" ht="15">
      <c r="A38" s="22">
        <v>49</v>
      </c>
      <c r="B38" s="23">
        <v>0.3655979765271177</v>
      </c>
      <c r="C38" s="23">
        <v>0.369890882189754</v>
      </c>
      <c r="D38" s="23">
        <v>0.5080432032123963</v>
      </c>
      <c r="E38" s="23">
        <v>0.45828072839678125</v>
      </c>
      <c r="F38" s="23">
        <v>0.378000378000378</v>
      </c>
      <c r="G38" s="23">
        <v>0.41775289113118647</v>
      </c>
      <c r="I38" s="24">
        <f t="shared" si="0"/>
        <v>0.0003655979765271177</v>
      </c>
      <c r="J38" s="24">
        <f t="shared" si="0"/>
        <v>0.000369890882189754</v>
      </c>
      <c r="K38" s="24">
        <f t="shared" si="1"/>
        <v>0.0005080432032123963</v>
      </c>
      <c r="L38" s="24">
        <f>E38/1000</f>
        <v>0.00045828072839678124</v>
      </c>
      <c r="M38" s="24">
        <f t="shared" si="1"/>
        <v>0.000378000378000378</v>
      </c>
      <c r="N38" s="24">
        <f t="shared" si="1"/>
        <v>0.00041775289113118644</v>
      </c>
    </row>
    <row r="39" spans="1:14" ht="15">
      <c r="A39" s="22" t="s">
        <v>32</v>
      </c>
      <c r="B39" s="23">
        <v>0.6376423013291515</v>
      </c>
      <c r="C39" s="23">
        <v>0.648446053383354</v>
      </c>
      <c r="D39" s="23">
        <v>1.0743980210833841</v>
      </c>
      <c r="E39" s="23">
        <v>0.9137193316502908</v>
      </c>
      <c r="F39" s="23">
        <v>0.7206037221808488</v>
      </c>
      <c r="G39" s="23">
        <v>0.8003510934726742</v>
      </c>
      <c r="I39" s="24">
        <f>B39/1000</f>
        <v>0.0006376423013291514</v>
      </c>
      <c r="J39" s="24">
        <f>C39/1000</f>
        <v>0.0006484460533833541</v>
      </c>
      <c r="K39" s="24">
        <f t="shared" si="1"/>
        <v>0.001074398021083384</v>
      </c>
      <c r="L39" s="24">
        <f t="shared" si="1"/>
        <v>0.0009137193316502908</v>
      </c>
      <c r="M39" s="24">
        <f t="shared" si="1"/>
        <v>0.0007206037221808488</v>
      </c>
      <c r="N39" s="24">
        <f t="shared" si="1"/>
        <v>0.0008003510934726742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"La Sapienza"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De Rose</dc:creator>
  <cp:keywords/>
  <dc:description/>
  <cp:lastModifiedBy>Alessandra</cp:lastModifiedBy>
  <cp:lastPrinted>2009-01-03T07:27:03Z</cp:lastPrinted>
  <dcterms:created xsi:type="dcterms:W3CDTF">2003-04-04T04:54:52Z</dcterms:created>
  <dcterms:modified xsi:type="dcterms:W3CDTF">2020-04-17T15:50:36Z</dcterms:modified>
  <cp:category/>
  <cp:version/>
  <cp:contentType/>
  <cp:contentStatus/>
</cp:coreProperties>
</file>