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lezioni ppt e pdf\"/>
    </mc:Choice>
  </mc:AlternateContent>
  <xr:revisionPtr revIDLastSave="0" documentId="13_ncr:1_{219892D1-E587-48C8-B71B-317FDC2EFD4A}" xr6:coauthVersionLast="44" xr6:coauthVersionMax="44" xr10:uidLastSave="{00000000-0000-0000-0000-000000000000}"/>
  <bookViews>
    <workbookView xWindow="-120" yWindow="-120" windowWidth="29040" windowHeight="15840" xr2:uid="{F4145086-95CE-4054-A2E4-6B00DA459C77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4" i="1"/>
  <c r="U5" i="1"/>
  <c r="V5" i="1"/>
  <c r="U6" i="1"/>
  <c r="V6" i="1"/>
  <c r="U7" i="1"/>
  <c r="V7" i="1"/>
  <c r="U8" i="1"/>
  <c r="V8" i="1"/>
  <c r="U9" i="1"/>
  <c r="V9" i="1"/>
  <c r="V4" i="1"/>
  <c r="U4" i="1"/>
  <c r="E11" i="1"/>
  <c r="F11" i="1"/>
  <c r="D11" i="1"/>
  <c r="P43" i="1"/>
  <c r="Q43" i="1"/>
  <c r="O43" i="1"/>
  <c r="S10" i="1"/>
  <c r="T10" i="1"/>
  <c r="R10" i="1"/>
  <c r="R6" i="1"/>
  <c r="S6" i="1"/>
  <c r="T6" i="1"/>
  <c r="R7" i="1"/>
  <c r="S7" i="1"/>
  <c r="T7" i="1"/>
  <c r="R8" i="1"/>
  <c r="S8" i="1"/>
  <c r="T8" i="1"/>
  <c r="R9" i="1"/>
  <c r="S9" i="1"/>
  <c r="T9" i="1"/>
  <c r="R5" i="1"/>
  <c r="S5" i="1"/>
  <c r="T5" i="1"/>
  <c r="T4" i="1"/>
  <c r="S4" i="1"/>
  <c r="R4" i="1"/>
  <c r="Q5" i="1"/>
  <c r="Q6" i="1"/>
  <c r="Q7" i="1"/>
  <c r="Q8" i="1"/>
  <c r="Q9" i="1"/>
  <c r="Q4" i="1"/>
  <c r="P5" i="1"/>
  <c r="P6" i="1"/>
  <c r="P7" i="1"/>
  <c r="P8" i="1"/>
  <c r="P9" i="1"/>
  <c r="P4" i="1"/>
  <c r="I4" i="1"/>
  <c r="H4" i="1"/>
  <c r="H5" i="1" s="1"/>
  <c r="H6" i="1" l="1"/>
  <c r="I5" i="1"/>
  <c r="O31" i="1"/>
  <c r="M25" i="1"/>
  <c r="K25" i="1"/>
  <c r="G5" i="1"/>
  <c r="G6" i="1"/>
  <c r="G7" i="1"/>
  <c r="G8" i="1"/>
  <c r="G9" i="1"/>
  <c r="G4" i="1"/>
  <c r="F5" i="1"/>
  <c r="F6" i="1"/>
  <c r="F7" i="1"/>
  <c r="F8" i="1"/>
  <c r="F9" i="1"/>
  <c r="F4" i="1"/>
  <c r="E10" i="1"/>
  <c r="D10" i="1"/>
  <c r="F10" i="1" s="1"/>
  <c r="H7" i="1" l="1"/>
  <c r="G31" i="1"/>
  <c r="J4" i="1"/>
  <c r="I6" i="1"/>
  <c r="V23" i="1"/>
  <c r="G10" i="1"/>
  <c r="J5" i="1" l="1"/>
  <c r="I7" i="1"/>
  <c r="H8" i="1"/>
  <c r="I8" i="1" l="1"/>
  <c r="H9" i="1"/>
  <c r="K8" i="1"/>
  <c r="J6" i="1"/>
  <c r="J7" i="1" l="1"/>
  <c r="K9" i="1"/>
  <c r="K4" i="1"/>
  <c r="K5" i="1"/>
  <c r="K6" i="1"/>
  <c r="K7" i="1"/>
  <c r="I9" i="1"/>
  <c r="L9" i="1" l="1"/>
  <c r="L4" i="1"/>
  <c r="L5" i="1"/>
  <c r="L6" i="1"/>
  <c r="L7" i="1"/>
  <c r="L8" i="1"/>
  <c r="J8" i="1"/>
  <c r="J9" i="1" l="1"/>
  <c r="M8" i="1"/>
  <c r="M9" i="1" l="1"/>
  <c r="M4" i="1"/>
  <c r="M5" i="1"/>
  <c r="M6" i="1"/>
  <c r="M7" i="1"/>
</calcChain>
</file>

<file path=xl/sharedStrings.xml><?xml version="1.0" encoding="utf-8"?>
<sst xmlns="http://schemas.openxmlformats.org/spreadsheetml/2006/main" count="85" uniqueCount="79">
  <si>
    <t>Sia data la distribuzione per età e sesso di una popolazione di TOPI</t>
  </si>
  <si>
    <t>Età</t>
  </si>
  <si>
    <r>
      <t>xP</t>
    </r>
    <r>
      <rPr>
        <vertAlign val="superscript"/>
        <sz val="14"/>
        <color theme="1"/>
        <rFont val="Arial"/>
        <family val="2"/>
      </rPr>
      <t>F</t>
    </r>
  </si>
  <si>
    <r>
      <t>xP</t>
    </r>
    <r>
      <rPr>
        <vertAlign val="superscript"/>
        <sz val="14"/>
        <color theme="1"/>
        <rFont val="Arial"/>
        <family val="2"/>
      </rPr>
      <t>M</t>
    </r>
  </si>
  <si>
    <t>Totale</t>
  </si>
  <si>
    <t>Descrivere la popolazione mettendo in evidenza le differenze per genere e per età.</t>
  </si>
  <si>
    <t>a)  Ci sono più Maschi o più Femmine?</t>
  </si>
  <si>
    <t>b) Questa differenza è la stessa in ogni classe di età?</t>
  </si>
  <si>
    <t>Come si legge/interpreta?</t>
  </si>
  <si>
    <t xml:space="preserve">d) Ci sono più giovani o più vecchi? </t>
  </si>
  <si>
    <t>e) Questa differenza è la stessa tra Maschi e Femmine?</t>
  </si>
  <si>
    <r>
      <t>f) Costruire l'indicatore più efficace per confrontare la numerosità di Giovani e Vecchi nel totale popolazione e in P</t>
    </r>
    <r>
      <rPr>
        <vertAlign val="superscript"/>
        <sz val="14"/>
        <color theme="1"/>
        <rFont val="Arial"/>
        <family val="2"/>
      </rPr>
      <t>M</t>
    </r>
    <r>
      <rPr>
        <sz val="14"/>
        <color theme="1"/>
        <rFont val="Arial"/>
        <family val="2"/>
      </rPr>
      <t xml:space="preserve"> e P</t>
    </r>
    <r>
      <rPr>
        <vertAlign val="superscript"/>
        <sz val="14"/>
        <color theme="1"/>
        <rFont val="Arial"/>
        <family val="2"/>
      </rPr>
      <t>F</t>
    </r>
  </si>
  <si>
    <t xml:space="preserve">     Si tratta di Rapporti statistici di coesistenza, che confrontano numerosità/frequenze tra diverse modalità della variabile (età o sesso, nel nostro caso). </t>
  </si>
  <si>
    <t>c) Costruire l'indicatore più efficace (diretto, economico) per confrontare la numerosità di maschi e femmine in ciascuna età e totale</t>
  </si>
  <si>
    <t xml:space="preserve">g) Costruire altri indicatori che descrivono la composizione della popolazione: es. Attivi/dipendenti; bambini/mamme ecc. </t>
  </si>
  <si>
    <t>Ora guardiamo alla variable età:</t>
  </si>
  <si>
    <t xml:space="preserve">h) Quali indicatori statistici utilizziamo per sintetizzare la distribuzione per età di questa popolazione? </t>
  </si>
  <si>
    <t>i) Calcolare l'età modale per M. F, TOTALE</t>
  </si>
  <si>
    <t>l) Calcolare l'età media per M. F, TOTALE</t>
  </si>
  <si>
    <t>m) Calcolare l'età mediana per M. F, TOTALE</t>
  </si>
  <si>
    <t>In particolare, concentrandoci prima sulle frequenze:</t>
  </si>
  <si>
    <t>Infine, rappresentare graficamente la distribuzione per sesso ed età della popolazione di topi</t>
  </si>
  <si>
    <t>PIRAMIDE DELLE ETA'</t>
  </si>
  <si>
    <t>RMx</t>
  </si>
  <si>
    <t>114.3 significa che ci sono 114,3 maschi ogni 100 femmine</t>
  </si>
  <si>
    <t>Rapporto di Mascolinità</t>
  </si>
  <si>
    <t>(PM/PF)*100</t>
  </si>
  <si>
    <t>Questione di definizione: i Giovani sono i topi fino a 1 anno e i Vecchi i topi con più di 4 anni</t>
  </si>
  <si>
    <t xml:space="preserve">Indice di vecchiaia = </t>
  </si>
  <si>
    <t>rapporto tra Vecchi e Giovani</t>
  </si>
  <si>
    <t>IV M=</t>
  </si>
  <si>
    <t>IV F=</t>
  </si>
  <si>
    <t xml:space="preserve">ID = </t>
  </si>
  <si>
    <t>IC  (indice di carico di figli per donna)</t>
  </si>
  <si>
    <t>Indice dipendenza</t>
  </si>
  <si>
    <t xml:space="preserve">     Attenzione alla lettura: anche se si moltiplicano per 100, NON SONO PERCENTUALI!!!</t>
  </si>
  <si>
    <t>FcM</t>
  </si>
  <si>
    <t>FcF</t>
  </si>
  <si>
    <t>FcT</t>
  </si>
  <si>
    <t>in %</t>
  </si>
  <si>
    <t>M</t>
  </si>
  <si>
    <t>F</t>
  </si>
  <si>
    <t>Tot</t>
  </si>
  <si>
    <t>moda</t>
  </si>
  <si>
    <t>mediana</t>
  </si>
  <si>
    <t>media</t>
  </si>
  <si>
    <t>classe</t>
  </si>
  <si>
    <t>0-1</t>
  </si>
  <si>
    <t>1-2</t>
  </si>
  <si>
    <t>2-3</t>
  </si>
  <si>
    <t>3-4</t>
  </si>
  <si>
    <t>4-5</t>
  </si>
  <si>
    <t>5-6</t>
  </si>
  <si>
    <r>
      <t>x</t>
    </r>
    <r>
      <rPr>
        <vertAlign val="superscript"/>
        <sz val="14"/>
        <color theme="1"/>
        <rFont val="Arial"/>
        <family val="2"/>
      </rPr>
      <t>C</t>
    </r>
  </si>
  <si>
    <t>lim inf</t>
  </si>
  <si>
    <t>lim sup</t>
  </si>
  <si>
    <r>
      <t>a</t>
    </r>
    <r>
      <rPr>
        <vertAlign val="subscript"/>
        <sz val="14"/>
        <color theme="1"/>
        <rFont val="Arial"/>
        <family val="2"/>
      </rPr>
      <t>x</t>
    </r>
  </si>
  <si>
    <t>xc* Pm</t>
  </si>
  <si>
    <t>xc*Pf</t>
  </si>
  <si>
    <t>xc *Pt</t>
  </si>
  <si>
    <t>dx = fx/ax</t>
  </si>
  <si>
    <t>xdM</t>
  </si>
  <si>
    <t>xdF</t>
  </si>
  <si>
    <t>densità di frequenze</t>
  </si>
  <si>
    <t>relative al TOTALE POPOLAZIONE</t>
  </si>
  <si>
    <t>xdM -</t>
  </si>
  <si>
    <t>Maschi + Femmine</t>
  </si>
  <si>
    <t>TOTALE</t>
  </si>
  <si>
    <t>Italia</t>
  </si>
  <si>
    <t>Popolazione residente al 1° Gennaio 2019 per età, sesso</t>
  </si>
  <si>
    <t xml:space="preserve"> Maschi</t>
  </si>
  <si>
    <t xml:space="preserve"> Femmine</t>
  </si>
  <si>
    <t>100-104</t>
  </si>
  <si>
    <t>calcolare:</t>
  </si>
  <si>
    <t>a) Rapporto di Mascolinità per età</t>
  </si>
  <si>
    <t>b) calcolare Indice di vecchiaia (Pop.65+/Pop.0-14)*100  per Maschi, Femmine e Totale</t>
  </si>
  <si>
    <t>c) calcolare età Media per Maschi, Femmine e Totale</t>
  </si>
  <si>
    <t>d) disegnare la piramide delle età della popolazione</t>
  </si>
  <si>
    <t>e) disegnare il grafico del Rapporto di Mascolinità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</si>
</sst>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sz val="14"/>
      <color rgb="FFFF0000"/>
      <name val="Arial"/>
      <family val="2"/>
    </font>
    <font>
      <vertAlign val="subscript"/>
      <sz val="14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3" fillId="0" borderId="0" xfId="0" applyFont="1"/>
    <xf numFmtId="0" fontId="3" fillId="0" borderId="0" xfId="0" quotePrefix="1" applyFont="1"/>
    <xf numFmtId="164" fontId="1" fillId="0" borderId="0" xfId="0" applyNumberFormat="1" applyFont="1"/>
    <xf numFmtId="0" fontId="1" fillId="0" borderId="1" xfId="0" applyFont="1" applyBorder="1"/>
    <xf numFmtId="0" fontId="1" fillId="0" borderId="0" xfId="0" quotePrefix="1" applyFont="1"/>
    <xf numFmtId="16" fontId="1" fillId="0" borderId="0" xfId="0" quotePrefix="1" applyNumberFormat="1" applyFont="1"/>
    <xf numFmtId="0" fontId="5" fillId="0" borderId="0" xfId="0" applyFont="1"/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Piramide delle età popolazione topi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Maschi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Foglio1!$B$4:$B$9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Foglio1!$V$4:$V$9</c:f>
              <c:numCache>
                <c:formatCode>General</c:formatCode>
                <c:ptCount val="6"/>
                <c:pt idx="0">
                  <c:v>0.1116902457185406</c:v>
                </c:pt>
                <c:pt idx="1">
                  <c:v>0.10238272524199556</c:v>
                </c:pt>
                <c:pt idx="2">
                  <c:v>9.6798212956068511E-2</c:v>
                </c:pt>
                <c:pt idx="3">
                  <c:v>8.9352196574832468E-2</c:v>
                </c:pt>
                <c:pt idx="4">
                  <c:v>7.8183172002978418E-2</c:v>
                </c:pt>
                <c:pt idx="5">
                  <c:v>4.8399106478034255E-2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9-4C5E-B19B-1E3F8ABEA234}"/>
            </c:ext>
          </c:extLst>
        </c:ser>
        <c:ser>
          <c:idx val="1"/>
          <c:order val="1"/>
          <c:tx>
            <c:v>Femmine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Foglio1!$B$4:$B$9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Foglio1!$W$4:$W$9</c:f>
              <c:numCache>
                <c:formatCode>General</c:formatCode>
                <c:ptCount val="6"/>
                <c:pt idx="0">
                  <c:v>-0.12764599510690353</c:v>
                </c:pt>
                <c:pt idx="1">
                  <c:v>-0.10530794596319541</c:v>
                </c:pt>
                <c:pt idx="2">
                  <c:v>-9.1692373151792378E-2</c:v>
                </c:pt>
                <c:pt idx="3">
                  <c:v>-6.8822465695138821E-2</c:v>
                </c:pt>
                <c:pt idx="4">
                  <c:v>-5.105839804276141E-2</c:v>
                </c:pt>
                <c:pt idx="5">
                  <c:v>-2.8667163067758752E-2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9-4C5E-B19B-1E3F8ABE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30892192"/>
        <c:axId val="526044048"/>
      </c:barChart>
      <c:catAx>
        <c:axId val="53089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6044048"/>
        <c:crosses val="autoZero"/>
        <c:auto val="1"/>
        <c:lblAlgn val="ctr"/>
        <c:lblOffset val="100"/>
        <c:noMultiLvlLbl val="0"/>
      </c:catAx>
      <c:valAx>
        <c:axId val="52604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[Red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089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61911</xdr:colOff>
      <xdr:row>14</xdr:row>
      <xdr:rowOff>76200</xdr:rowOff>
    </xdr:from>
    <xdr:to>
      <xdr:col>28</xdr:col>
      <xdr:colOff>266700</xdr:colOff>
      <xdr:row>30</xdr:row>
      <xdr:rowOff>133350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52D9874-CFC8-46E8-ACAB-83EB354D9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12</xdr:col>
      <xdr:colOff>317389</xdr:colOff>
      <xdr:row>19</xdr:row>
      <xdr:rowOff>12431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ECE1D8E-BEF4-4A30-9F5E-4C70C6BAA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952500"/>
          <a:ext cx="458458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125C-237A-45AC-BD97-8FA38F4A72DD}">
  <dimension ref="A1:W50"/>
  <sheetViews>
    <sheetView tabSelected="1" workbookViewId="0">
      <selection activeCell="M14" sqref="M14"/>
    </sheetView>
  </sheetViews>
  <sheetFormatPr defaultRowHeight="18" x14ac:dyDescent="0.25"/>
  <cols>
    <col min="1" max="2" width="9.140625" style="1"/>
    <col min="3" max="4" width="9.85546875" style="1" bestFit="1" customWidth="1"/>
    <col min="5" max="13" width="9.140625" style="1"/>
    <col min="14" max="14" width="13.5703125" style="1" customWidth="1"/>
    <col min="15" max="16384" width="9.140625" style="1"/>
  </cols>
  <sheetData>
    <row r="1" spans="1:23" x14ac:dyDescent="0.25">
      <c r="A1" s="1" t="s">
        <v>0</v>
      </c>
    </row>
    <row r="2" spans="1:23" x14ac:dyDescent="0.25">
      <c r="L2" s="1" t="s">
        <v>39</v>
      </c>
    </row>
    <row r="3" spans="1:23" ht="22.5" x14ac:dyDescent="0.35">
      <c r="B3" s="1" t="s">
        <v>1</v>
      </c>
      <c r="C3" s="1" t="s">
        <v>46</v>
      </c>
      <c r="D3" s="1" t="s">
        <v>3</v>
      </c>
      <c r="E3" s="1" t="s">
        <v>2</v>
      </c>
      <c r="F3" s="1" t="s">
        <v>4</v>
      </c>
      <c r="G3" s="3" t="s">
        <v>23</v>
      </c>
      <c r="H3" s="1" t="s">
        <v>36</v>
      </c>
      <c r="I3" s="1" t="s">
        <v>37</v>
      </c>
      <c r="J3" s="1" t="s">
        <v>38</v>
      </c>
      <c r="K3" s="1" t="s">
        <v>36</v>
      </c>
      <c r="L3" s="1" t="s">
        <v>37</v>
      </c>
      <c r="M3" s="1" t="s">
        <v>38</v>
      </c>
      <c r="N3" s="1" t="s">
        <v>54</v>
      </c>
      <c r="O3" s="1" t="s">
        <v>55</v>
      </c>
      <c r="P3" s="1" t="s">
        <v>53</v>
      </c>
      <c r="Q3" s="1" t="s">
        <v>56</v>
      </c>
      <c r="R3" s="1" t="s">
        <v>57</v>
      </c>
      <c r="S3" s="1" t="s">
        <v>58</v>
      </c>
      <c r="T3" s="1" t="s">
        <v>59</v>
      </c>
      <c r="U3" s="1" t="s">
        <v>61</v>
      </c>
      <c r="V3" s="1" t="s">
        <v>62</v>
      </c>
      <c r="W3" s="1" t="s">
        <v>65</v>
      </c>
    </row>
    <row r="4" spans="1:23" x14ac:dyDescent="0.25">
      <c r="B4" s="1">
        <v>0</v>
      </c>
      <c r="C4" s="7" t="s">
        <v>47</v>
      </c>
      <c r="D4" s="2">
        <v>120</v>
      </c>
      <c r="E4" s="2">
        <v>105</v>
      </c>
      <c r="F4" s="2">
        <f>D4+E4</f>
        <v>225</v>
      </c>
      <c r="G4" s="1">
        <f>(D4/E4)*100</f>
        <v>114.28571428571428</v>
      </c>
      <c r="H4" s="2">
        <f>(D4)</f>
        <v>120</v>
      </c>
      <c r="I4" s="2">
        <f t="shared" ref="I4:J4" si="0">(E4)</f>
        <v>105</v>
      </c>
      <c r="J4" s="2">
        <f t="shared" si="0"/>
        <v>225</v>
      </c>
      <c r="K4" s="1">
        <f t="shared" ref="K4:M9" si="1">(H4/H$9)*100</f>
        <v>26.975384961222886</v>
      </c>
      <c r="L4" s="1">
        <f t="shared" si="1"/>
        <v>21.201413427561839</v>
      </c>
      <c r="M4" s="1">
        <f t="shared" si="1"/>
        <v>23.933624082544409</v>
      </c>
      <c r="N4" s="1">
        <v>0</v>
      </c>
      <c r="O4" s="1">
        <v>1</v>
      </c>
      <c r="P4" s="1">
        <f>(N4+O4)/2</f>
        <v>0.5</v>
      </c>
      <c r="Q4" s="1">
        <f>O4-N4</f>
        <v>1</v>
      </c>
      <c r="R4" s="1">
        <f t="shared" ref="R4:T5" si="2">$P4*D4</f>
        <v>60</v>
      </c>
      <c r="S4" s="1">
        <f t="shared" si="2"/>
        <v>52.5</v>
      </c>
      <c r="T4" s="1">
        <f t="shared" si="2"/>
        <v>112.5</v>
      </c>
      <c r="U4" s="1">
        <f>(D4/$Q4)/$F$10</f>
        <v>0.12764599510690353</v>
      </c>
      <c r="V4" s="1">
        <f>(E4/$Q4)/$F$10</f>
        <v>0.1116902457185406</v>
      </c>
      <c r="W4" s="1">
        <f>-U4</f>
        <v>-0.12764599510690353</v>
      </c>
    </row>
    <row r="5" spans="1:23" x14ac:dyDescent="0.25">
      <c r="B5" s="1">
        <v>1</v>
      </c>
      <c r="C5" s="8" t="s">
        <v>48</v>
      </c>
      <c r="D5" s="2">
        <v>99</v>
      </c>
      <c r="E5" s="2">
        <v>96.250000000000014</v>
      </c>
      <c r="F5" s="2">
        <f t="shared" ref="F5:F10" si="3">D5+E5</f>
        <v>195.25</v>
      </c>
      <c r="G5" s="1">
        <f t="shared" ref="G5:G10" si="4">(D5/E5)*100</f>
        <v>102.85714285714285</v>
      </c>
      <c r="H5" s="2">
        <f>H4+D5</f>
        <v>219</v>
      </c>
      <c r="I5" s="2">
        <f t="shared" ref="I5:J5" si="5">I4+E5</f>
        <v>201.25</v>
      </c>
      <c r="J5" s="2">
        <f t="shared" si="5"/>
        <v>420.25</v>
      </c>
      <c r="K5" s="1">
        <f t="shared" si="1"/>
        <v>49.230077554231769</v>
      </c>
      <c r="L5" s="1">
        <f t="shared" si="1"/>
        <v>40.636042402826853</v>
      </c>
      <c r="M5" s="1">
        <f t="shared" si="1"/>
        <v>44.702691203063502</v>
      </c>
      <c r="N5" s="1">
        <v>1</v>
      </c>
      <c r="O5" s="1">
        <v>2</v>
      </c>
      <c r="P5" s="1">
        <f t="shared" ref="P5:P9" si="6">(N5+O5)/2</f>
        <v>1.5</v>
      </c>
      <c r="Q5" s="1">
        <f t="shared" ref="Q5:Q9" si="7">O5-N5</f>
        <v>1</v>
      </c>
      <c r="R5" s="1">
        <f t="shared" si="2"/>
        <v>148.5</v>
      </c>
      <c r="S5" s="1">
        <f t="shared" si="2"/>
        <v>144.37500000000003</v>
      </c>
      <c r="T5" s="1">
        <f t="shared" si="2"/>
        <v>292.875</v>
      </c>
      <c r="U5" s="1">
        <f t="shared" ref="U5:U9" si="8">(D5/$Q5)/$F$10</f>
        <v>0.10530794596319541</v>
      </c>
      <c r="V5" s="1">
        <f t="shared" ref="V5:V9" si="9">(E5/$Q5)/$F$10</f>
        <v>0.10238272524199556</v>
      </c>
      <c r="W5" s="1">
        <f t="shared" ref="W5:W9" si="10">-U5</f>
        <v>-0.10530794596319541</v>
      </c>
    </row>
    <row r="6" spans="1:23" x14ac:dyDescent="0.25">
      <c r="B6" s="1">
        <v>2</v>
      </c>
      <c r="C6" s="7" t="s">
        <v>49</v>
      </c>
      <c r="D6" s="2">
        <v>86.2</v>
      </c>
      <c r="E6" s="2">
        <v>91</v>
      </c>
      <c r="F6" s="2">
        <f t="shared" si="3"/>
        <v>177.2</v>
      </c>
      <c r="G6" s="1">
        <f t="shared" si="4"/>
        <v>94.72527472527473</v>
      </c>
      <c r="H6" s="2">
        <f t="shared" ref="H6:H9" si="11">H5+D6</f>
        <v>305.2</v>
      </c>
      <c r="I6" s="2">
        <f t="shared" ref="I6:I9" si="12">I5+E6</f>
        <v>292.25</v>
      </c>
      <c r="J6" s="2">
        <f t="shared" ref="J6:J9" si="13">J5+F6</f>
        <v>597.45000000000005</v>
      </c>
      <c r="K6" s="1">
        <f t="shared" si="1"/>
        <v>68.60739575137687</v>
      </c>
      <c r="L6" s="1">
        <f t="shared" si="1"/>
        <v>59.010600706713781</v>
      </c>
      <c r="M6" s="1">
        <f t="shared" si="1"/>
        <v>63.55174981384959</v>
      </c>
      <c r="N6" s="1">
        <v>2</v>
      </c>
      <c r="O6" s="1">
        <v>3</v>
      </c>
      <c r="P6" s="1">
        <f t="shared" si="6"/>
        <v>2.5</v>
      </c>
      <c r="Q6" s="1">
        <f t="shared" si="7"/>
        <v>1</v>
      </c>
      <c r="R6" s="1">
        <f t="shared" ref="R6:R9" si="14">$P6*D6</f>
        <v>215.5</v>
      </c>
      <c r="S6" s="1">
        <f t="shared" ref="S6:S9" si="15">$P6*E6</f>
        <v>227.5</v>
      </c>
      <c r="T6" s="1">
        <f t="shared" ref="T6:T9" si="16">$P6*F6</f>
        <v>443</v>
      </c>
      <c r="U6" s="1">
        <f t="shared" si="8"/>
        <v>9.1692373151792378E-2</v>
      </c>
      <c r="V6" s="1">
        <f t="shared" si="9"/>
        <v>9.6798212956068511E-2</v>
      </c>
      <c r="W6" s="1">
        <f t="shared" si="10"/>
        <v>-9.1692373151792378E-2</v>
      </c>
    </row>
    <row r="7" spans="1:23" x14ac:dyDescent="0.25">
      <c r="B7" s="1">
        <v>3</v>
      </c>
      <c r="C7" s="7" t="s">
        <v>50</v>
      </c>
      <c r="D7" s="2">
        <v>64.7</v>
      </c>
      <c r="E7" s="2">
        <v>84</v>
      </c>
      <c r="F7" s="2">
        <f t="shared" si="3"/>
        <v>148.69999999999999</v>
      </c>
      <c r="G7" s="1">
        <f t="shared" si="4"/>
        <v>77.023809523809533</v>
      </c>
      <c r="H7" s="2">
        <f t="shared" si="11"/>
        <v>369.9</v>
      </c>
      <c r="I7" s="2">
        <f t="shared" si="12"/>
        <v>376.25</v>
      </c>
      <c r="J7" s="2">
        <f t="shared" si="13"/>
        <v>746.15000000000009</v>
      </c>
      <c r="K7" s="1">
        <f t="shared" si="1"/>
        <v>83.151624142969538</v>
      </c>
      <c r="L7" s="1">
        <f t="shared" si="1"/>
        <v>75.971731448763251</v>
      </c>
      <c r="M7" s="1">
        <f t="shared" si="1"/>
        <v>79.369216040846709</v>
      </c>
      <c r="N7" s="1">
        <v>3</v>
      </c>
      <c r="O7" s="1">
        <v>4</v>
      </c>
      <c r="P7" s="1">
        <f t="shared" si="6"/>
        <v>3.5</v>
      </c>
      <c r="Q7" s="1">
        <f t="shared" si="7"/>
        <v>1</v>
      </c>
      <c r="R7" s="1">
        <f t="shared" si="14"/>
        <v>226.45000000000002</v>
      </c>
      <c r="S7" s="1">
        <f t="shared" si="15"/>
        <v>294</v>
      </c>
      <c r="T7" s="1">
        <f t="shared" si="16"/>
        <v>520.44999999999993</v>
      </c>
      <c r="U7" s="1">
        <f t="shared" si="8"/>
        <v>6.8822465695138821E-2</v>
      </c>
      <c r="V7" s="1">
        <f t="shared" si="9"/>
        <v>8.9352196574832468E-2</v>
      </c>
      <c r="W7" s="1">
        <f t="shared" si="10"/>
        <v>-6.8822465695138821E-2</v>
      </c>
    </row>
    <row r="8" spans="1:23" x14ac:dyDescent="0.25">
      <c r="B8" s="1">
        <v>4</v>
      </c>
      <c r="C8" s="7" t="s">
        <v>51</v>
      </c>
      <c r="D8" s="2">
        <v>48</v>
      </c>
      <c r="E8" s="2">
        <v>73.5</v>
      </c>
      <c r="F8" s="2">
        <f t="shared" si="3"/>
        <v>121.5</v>
      </c>
      <c r="G8" s="1">
        <f t="shared" si="4"/>
        <v>65.306122448979593</v>
      </c>
      <c r="H8" s="2">
        <f t="shared" si="11"/>
        <v>417.9</v>
      </c>
      <c r="I8" s="2">
        <f t="shared" si="12"/>
        <v>449.75</v>
      </c>
      <c r="J8" s="2">
        <f t="shared" si="13"/>
        <v>867.65000000000009</v>
      </c>
      <c r="K8" s="1">
        <f t="shared" si="1"/>
        <v>93.94177812745869</v>
      </c>
      <c r="L8" s="1">
        <f t="shared" si="1"/>
        <v>90.812720848056543</v>
      </c>
      <c r="M8" s="1">
        <f t="shared" si="1"/>
        <v>92.293373045420708</v>
      </c>
      <c r="N8" s="1">
        <v>4</v>
      </c>
      <c r="O8" s="1">
        <v>5</v>
      </c>
      <c r="P8" s="1">
        <f t="shared" si="6"/>
        <v>4.5</v>
      </c>
      <c r="Q8" s="1">
        <f t="shared" si="7"/>
        <v>1</v>
      </c>
      <c r="R8" s="1">
        <f t="shared" si="14"/>
        <v>216</v>
      </c>
      <c r="S8" s="1">
        <f t="shared" si="15"/>
        <v>330.75</v>
      </c>
      <c r="T8" s="1">
        <f t="shared" si="16"/>
        <v>546.75</v>
      </c>
      <c r="U8" s="1">
        <f t="shared" si="8"/>
        <v>5.105839804276141E-2</v>
      </c>
      <c r="V8" s="1">
        <f t="shared" si="9"/>
        <v>7.8183172002978418E-2</v>
      </c>
      <c r="W8" s="1">
        <f t="shared" si="10"/>
        <v>-5.105839804276141E-2</v>
      </c>
    </row>
    <row r="9" spans="1:23" x14ac:dyDescent="0.25">
      <c r="B9" s="1">
        <v>5</v>
      </c>
      <c r="C9" s="7" t="s">
        <v>52</v>
      </c>
      <c r="D9" s="5">
        <v>26.95</v>
      </c>
      <c r="E9" s="5">
        <v>45.5</v>
      </c>
      <c r="F9" s="2">
        <f t="shared" si="3"/>
        <v>72.45</v>
      </c>
      <c r="G9" s="1">
        <f t="shared" si="4"/>
        <v>59.230769230769234</v>
      </c>
      <c r="H9" s="2">
        <f t="shared" si="11"/>
        <v>444.84999999999997</v>
      </c>
      <c r="I9" s="2">
        <f t="shared" si="12"/>
        <v>495.25</v>
      </c>
      <c r="J9" s="2">
        <f t="shared" si="13"/>
        <v>940.10000000000014</v>
      </c>
      <c r="K9" s="1">
        <f t="shared" si="1"/>
        <v>100</v>
      </c>
      <c r="L9" s="1">
        <f t="shared" si="1"/>
        <v>100</v>
      </c>
      <c r="M9" s="1">
        <f t="shared" si="1"/>
        <v>100</v>
      </c>
      <c r="N9" s="1">
        <v>5</v>
      </c>
      <c r="O9" s="1">
        <v>6</v>
      </c>
      <c r="P9" s="1">
        <f t="shared" si="6"/>
        <v>5.5</v>
      </c>
      <c r="Q9" s="1">
        <f t="shared" si="7"/>
        <v>1</v>
      </c>
      <c r="R9" s="1">
        <f t="shared" si="14"/>
        <v>148.22499999999999</v>
      </c>
      <c r="S9" s="1">
        <f t="shared" si="15"/>
        <v>250.25</v>
      </c>
      <c r="T9" s="1">
        <f t="shared" si="16"/>
        <v>398.47500000000002</v>
      </c>
      <c r="U9" s="1">
        <f t="shared" si="8"/>
        <v>2.8667163067758752E-2</v>
      </c>
      <c r="V9" s="1">
        <f t="shared" si="9"/>
        <v>4.8399106478034255E-2</v>
      </c>
      <c r="W9" s="1">
        <f t="shared" si="10"/>
        <v>-2.8667163067758752E-2</v>
      </c>
    </row>
    <row r="10" spans="1:23" x14ac:dyDescent="0.25">
      <c r="B10" s="1" t="s">
        <v>4</v>
      </c>
      <c r="D10" s="2">
        <f>SUM(D4:D9)</f>
        <v>444.84999999999997</v>
      </c>
      <c r="E10" s="2">
        <f>SUM(E4:E9)</f>
        <v>495.25</v>
      </c>
      <c r="F10" s="2">
        <f t="shared" si="3"/>
        <v>940.09999999999991</v>
      </c>
      <c r="G10" s="1">
        <f t="shared" si="4"/>
        <v>89.823321554770303</v>
      </c>
      <c r="R10" s="1">
        <f>SUM(R4:R9)</f>
        <v>1014.6750000000001</v>
      </c>
      <c r="S10" s="1">
        <f t="shared" ref="S10:T10" si="17">SUM(S4:S9)</f>
        <v>1299.375</v>
      </c>
      <c r="T10" s="1">
        <f t="shared" si="17"/>
        <v>2314.0499999999997</v>
      </c>
    </row>
    <row r="11" spans="1:23" x14ac:dyDescent="0.25">
      <c r="D11" s="1">
        <f>D10/2</f>
        <v>222.42499999999998</v>
      </c>
      <c r="E11" s="1">
        <f t="shared" ref="E11:F11" si="18">E10/2</f>
        <v>247.625</v>
      </c>
      <c r="F11" s="1">
        <f t="shared" si="18"/>
        <v>470.04999999999995</v>
      </c>
      <c r="U11" s="10" t="s">
        <v>63</v>
      </c>
    </row>
    <row r="12" spans="1:23" x14ac:dyDescent="0.25">
      <c r="U12" s="10" t="s">
        <v>64</v>
      </c>
    </row>
    <row r="13" spans="1:23" x14ac:dyDescent="0.25">
      <c r="A13" s="1" t="s">
        <v>5</v>
      </c>
    </row>
    <row r="14" spans="1:23" x14ac:dyDescent="0.25">
      <c r="A14" s="1" t="s">
        <v>20</v>
      </c>
    </row>
    <row r="16" spans="1:23" x14ac:dyDescent="0.25">
      <c r="A16" s="1" t="s">
        <v>6</v>
      </c>
    </row>
    <row r="18" spans="1:23" x14ac:dyDescent="0.25">
      <c r="A18" s="1" t="s">
        <v>7</v>
      </c>
    </row>
    <row r="20" spans="1:23" x14ac:dyDescent="0.25">
      <c r="A20" s="1" t="s">
        <v>13</v>
      </c>
      <c r="S20" s="1" t="s">
        <v>8</v>
      </c>
      <c r="W20" s="3" t="s">
        <v>24</v>
      </c>
    </row>
    <row r="21" spans="1:23" x14ac:dyDescent="0.25">
      <c r="B21" s="3" t="s">
        <v>25</v>
      </c>
      <c r="E21" s="4" t="s">
        <v>26</v>
      </c>
    </row>
    <row r="23" spans="1:23" x14ac:dyDescent="0.25">
      <c r="A23" s="1" t="s">
        <v>9</v>
      </c>
      <c r="F23" s="1" t="s">
        <v>27</v>
      </c>
      <c r="S23" s="3" t="s">
        <v>28</v>
      </c>
      <c r="V23" s="3">
        <f>((F8+F9)/(F4+F5))*100</f>
        <v>46.151100535395592</v>
      </c>
    </row>
    <row r="24" spans="1:23" x14ac:dyDescent="0.25">
      <c r="S24" s="3" t="s">
        <v>29</v>
      </c>
    </row>
    <row r="25" spans="1:23" x14ac:dyDescent="0.25">
      <c r="A25" s="1" t="s">
        <v>10</v>
      </c>
      <c r="J25" s="3" t="s">
        <v>30</v>
      </c>
      <c r="K25" s="3">
        <f>((D8+D9)/(D4+D5))*100</f>
        <v>34.223744292237448</v>
      </c>
      <c r="L25" s="3" t="s">
        <v>31</v>
      </c>
      <c r="M25" s="3">
        <f>((E8+E9)/(E4+E5))*100</f>
        <v>59.130434782608695</v>
      </c>
    </row>
    <row r="27" spans="1:23" ht="21" x14ac:dyDescent="0.25">
      <c r="A27" s="1" t="s">
        <v>11</v>
      </c>
      <c r="S27" s="1" t="s">
        <v>8</v>
      </c>
    </row>
    <row r="29" spans="1:23" x14ac:dyDescent="0.25">
      <c r="A29" s="1" t="s">
        <v>14</v>
      </c>
    </row>
    <row r="31" spans="1:23" x14ac:dyDescent="0.25">
      <c r="F31" s="3" t="s">
        <v>32</v>
      </c>
      <c r="G31" s="3">
        <f>((F4+F5+F8+F9)/(F6+F7))*100</f>
        <v>188.46271862534522</v>
      </c>
      <c r="J31" s="3" t="s">
        <v>33</v>
      </c>
      <c r="O31" s="3">
        <f>((D4+E4)/(E6+E7))*100</f>
        <v>128.57142857142858</v>
      </c>
    </row>
    <row r="32" spans="1:23" x14ac:dyDescent="0.25">
      <c r="F32" s="3" t="s">
        <v>34</v>
      </c>
    </row>
    <row r="33" spans="1:21" x14ac:dyDescent="0.25">
      <c r="A33" s="3" t="s">
        <v>12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25">
      <c r="A34" s="3" t="s">
        <v>35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7" spans="1:21" x14ac:dyDescent="0.25">
      <c r="A37" s="1" t="s">
        <v>15</v>
      </c>
    </row>
    <row r="39" spans="1:21" x14ac:dyDescent="0.25">
      <c r="A39" s="1" t="s">
        <v>16</v>
      </c>
    </row>
    <row r="40" spans="1:21" x14ac:dyDescent="0.25">
      <c r="O40" s="1" t="s">
        <v>40</v>
      </c>
      <c r="P40" s="1" t="s">
        <v>41</v>
      </c>
      <c r="Q40" s="1" t="s">
        <v>42</v>
      </c>
    </row>
    <row r="41" spans="1:21" x14ac:dyDescent="0.25">
      <c r="A41" s="1" t="s">
        <v>17</v>
      </c>
      <c r="N41" s="1" t="s">
        <v>43</v>
      </c>
      <c r="O41" s="6">
        <v>0</v>
      </c>
      <c r="P41" s="6">
        <v>0</v>
      </c>
      <c r="Q41" s="6">
        <v>0</v>
      </c>
    </row>
    <row r="42" spans="1:21" x14ac:dyDescent="0.25">
      <c r="N42" s="1" t="s">
        <v>44</v>
      </c>
      <c r="O42" s="6">
        <v>2</v>
      </c>
      <c r="P42" s="6">
        <v>2</v>
      </c>
      <c r="Q42" s="6">
        <v>2</v>
      </c>
    </row>
    <row r="43" spans="1:21" x14ac:dyDescent="0.25">
      <c r="A43" s="1" t="s">
        <v>18</v>
      </c>
      <c r="N43" s="1" t="s">
        <v>45</v>
      </c>
      <c r="O43" s="6">
        <f>R10/D10</f>
        <v>2.280937394627403</v>
      </c>
      <c r="P43" s="6">
        <f t="shared" ref="P43:Q43" si="19">S10/E10</f>
        <v>2.6236749116607774</v>
      </c>
      <c r="Q43" s="6">
        <f t="shared" si="19"/>
        <v>2.4614934581427508</v>
      </c>
    </row>
    <row r="44" spans="1:21" x14ac:dyDescent="0.25">
      <c r="O44" s="6"/>
      <c r="P44" s="6"/>
      <c r="Q44" s="6"/>
    </row>
    <row r="45" spans="1:21" x14ac:dyDescent="0.25">
      <c r="A45" s="1" t="s">
        <v>19</v>
      </c>
      <c r="O45" s="6"/>
      <c r="P45" s="6"/>
      <c r="Q45" s="6"/>
    </row>
    <row r="48" spans="1:21" x14ac:dyDescent="0.25">
      <c r="A48" s="1" t="s">
        <v>21</v>
      </c>
    </row>
    <row r="50" spans="1:1" x14ac:dyDescent="0.25">
      <c r="A50" s="1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AE6B-5123-46DF-AAF2-CADDAF486A26}">
  <dimension ref="P9"/>
  <sheetViews>
    <sheetView workbookViewId="0">
      <selection activeCell="Q12" sqref="Q12"/>
    </sheetView>
  </sheetViews>
  <sheetFormatPr defaultRowHeight="15" x14ac:dyDescent="0.25"/>
  <sheetData>
    <row r="9" spans="16:16" ht="21" x14ac:dyDescent="0.35">
      <c r="P9" s="9" t="s">
        <v>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6657-D0A4-4331-B8FE-AED14A9EE51D}">
  <dimension ref="A1:E115"/>
  <sheetViews>
    <sheetView topLeftCell="A16" workbookViewId="0">
      <selection activeCell="B109" sqref="B109:G115"/>
    </sheetView>
  </sheetViews>
  <sheetFormatPr defaultRowHeight="15" x14ac:dyDescent="0.25"/>
  <cols>
    <col min="3" max="3" width="15.5703125" customWidth="1"/>
    <col min="4" max="4" width="16.85546875" customWidth="1"/>
    <col min="5" max="5" width="19.5703125" customWidth="1"/>
  </cols>
  <sheetData>
    <row r="1" spans="1:5" x14ac:dyDescent="0.25">
      <c r="A1" t="s">
        <v>69</v>
      </c>
    </row>
    <row r="2" spans="1:5" x14ac:dyDescent="0.25">
      <c r="A2" t="s">
        <v>68</v>
      </c>
    </row>
    <row r="4" spans="1:5" x14ac:dyDescent="0.25">
      <c r="B4" t="s">
        <v>1</v>
      </c>
      <c r="C4" t="s">
        <v>70</v>
      </c>
      <c r="D4" t="s">
        <v>71</v>
      </c>
      <c r="E4" t="s">
        <v>66</v>
      </c>
    </row>
    <row r="5" spans="1:5" x14ac:dyDescent="0.25">
      <c r="B5">
        <v>0</v>
      </c>
      <c r="C5">
        <v>225428</v>
      </c>
      <c r="D5">
        <v>212859</v>
      </c>
      <c r="E5">
        <v>438287</v>
      </c>
    </row>
    <row r="6" spans="1:5" x14ac:dyDescent="0.25">
      <c r="B6">
        <v>1</v>
      </c>
      <c r="C6">
        <v>236086</v>
      </c>
      <c r="D6">
        <v>223836</v>
      </c>
      <c r="E6">
        <v>459922</v>
      </c>
    </row>
    <row r="7" spans="1:5" x14ac:dyDescent="0.25">
      <c r="B7">
        <v>2</v>
      </c>
      <c r="C7">
        <v>244308</v>
      </c>
      <c r="D7">
        <v>231712</v>
      </c>
      <c r="E7">
        <v>476020</v>
      </c>
    </row>
    <row r="8" spans="1:5" x14ac:dyDescent="0.25">
      <c r="B8">
        <v>3</v>
      </c>
      <c r="C8">
        <v>251387</v>
      </c>
      <c r="D8">
        <v>237650</v>
      </c>
      <c r="E8">
        <v>489037</v>
      </c>
    </row>
    <row r="9" spans="1:5" x14ac:dyDescent="0.25">
      <c r="B9">
        <v>4</v>
      </c>
      <c r="C9">
        <v>259391</v>
      </c>
      <c r="D9">
        <v>245029</v>
      </c>
      <c r="E9">
        <v>504420</v>
      </c>
    </row>
    <row r="10" spans="1:5" x14ac:dyDescent="0.25">
      <c r="B10">
        <v>5</v>
      </c>
      <c r="C10">
        <v>263538</v>
      </c>
      <c r="D10">
        <v>249459</v>
      </c>
      <c r="E10">
        <v>512997</v>
      </c>
    </row>
    <row r="11" spans="1:5" x14ac:dyDescent="0.25">
      <c r="B11">
        <v>6</v>
      </c>
      <c r="C11">
        <v>275227</v>
      </c>
      <c r="D11">
        <v>260032</v>
      </c>
      <c r="E11">
        <v>535259</v>
      </c>
    </row>
    <row r="12" spans="1:5" x14ac:dyDescent="0.25">
      <c r="B12">
        <v>7</v>
      </c>
      <c r="C12">
        <v>280461</v>
      </c>
      <c r="D12">
        <v>264766</v>
      </c>
      <c r="E12">
        <v>545227</v>
      </c>
    </row>
    <row r="13" spans="1:5" x14ac:dyDescent="0.25">
      <c r="B13">
        <v>8</v>
      </c>
      <c r="C13">
        <v>288427</v>
      </c>
      <c r="D13">
        <v>271679</v>
      </c>
      <c r="E13">
        <v>560106</v>
      </c>
    </row>
    <row r="14" spans="1:5" x14ac:dyDescent="0.25">
      <c r="B14">
        <v>9</v>
      </c>
      <c r="C14">
        <v>292841</v>
      </c>
      <c r="D14">
        <v>276366</v>
      </c>
      <c r="E14">
        <v>569207</v>
      </c>
    </row>
    <row r="15" spans="1:5" x14ac:dyDescent="0.25">
      <c r="B15">
        <v>10</v>
      </c>
      <c r="C15">
        <v>295712</v>
      </c>
      <c r="D15">
        <v>279992</v>
      </c>
      <c r="E15">
        <v>575704</v>
      </c>
    </row>
    <row r="16" spans="1:5" x14ac:dyDescent="0.25">
      <c r="B16">
        <v>11</v>
      </c>
      <c r="C16">
        <v>295472</v>
      </c>
      <c r="D16">
        <v>278398</v>
      </c>
      <c r="E16">
        <v>573870</v>
      </c>
    </row>
    <row r="17" spans="2:5" x14ac:dyDescent="0.25">
      <c r="B17">
        <v>12</v>
      </c>
      <c r="C17">
        <v>296319</v>
      </c>
      <c r="D17">
        <v>278352</v>
      </c>
      <c r="E17">
        <v>574671</v>
      </c>
    </row>
    <row r="18" spans="2:5" x14ac:dyDescent="0.25">
      <c r="B18">
        <v>13</v>
      </c>
      <c r="C18">
        <v>294516</v>
      </c>
      <c r="D18">
        <v>276183</v>
      </c>
      <c r="E18">
        <v>570699</v>
      </c>
    </row>
    <row r="19" spans="2:5" x14ac:dyDescent="0.25">
      <c r="B19">
        <v>14</v>
      </c>
      <c r="C19">
        <v>296674</v>
      </c>
      <c r="D19">
        <v>280115</v>
      </c>
      <c r="E19">
        <v>576789</v>
      </c>
    </row>
    <row r="20" spans="2:5" x14ac:dyDescent="0.25">
      <c r="B20">
        <v>15</v>
      </c>
      <c r="C20">
        <v>294580</v>
      </c>
      <c r="D20">
        <v>277657</v>
      </c>
      <c r="E20">
        <v>572237</v>
      </c>
    </row>
    <row r="21" spans="2:5" x14ac:dyDescent="0.25">
      <c r="B21">
        <v>16</v>
      </c>
      <c r="C21">
        <v>293142</v>
      </c>
      <c r="D21">
        <v>275768</v>
      </c>
      <c r="E21">
        <v>568910</v>
      </c>
    </row>
    <row r="22" spans="2:5" x14ac:dyDescent="0.25">
      <c r="B22">
        <v>17</v>
      </c>
      <c r="C22">
        <v>297515</v>
      </c>
      <c r="D22">
        <v>278257</v>
      </c>
      <c r="E22">
        <v>575772</v>
      </c>
    </row>
    <row r="23" spans="2:5" x14ac:dyDescent="0.25">
      <c r="B23">
        <v>18</v>
      </c>
      <c r="C23">
        <v>307687</v>
      </c>
      <c r="D23">
        <v>283278</v>
      </c>
      <c r="E23">
        <v>590965</v>
      </c>
    </row>
    <row r="24" spans="2:5" x14ac:dyDescent="0.25">
      <c r="B24">
        <v>19</v>
      </c>
      <c r="C24">
        <v>308983</v>
      </c>
      <c r="D24">
        <v>280274</v>
      </c>
      <c r="E24">
        <v>589257</v>
      </c>
    </row>
    <row r="25" spans="2:5" x14ac:dyDescent="0.25">
      <c r="B25">
        <v>20</v>
      </c>
      <c r="C25">
        <v>315863</v>
      </c>
      <c r="D25">
        <v>281026</v>
      </c>
      <c r="E25">
        <v>596889</v>
      </c>
    </row>
    <row r="26" spans="2:5" x14ac:dyDescent="0.25">
      <c r="B26">
        <v>21</v>
      </c>
      <c r="C26">
        <v>313089</v>
      </c>
      <c r="D26">
        <v>282209</v>
      </c>
      <c r="E26">
        <v>595298</v>
      </c>
    </row>
    <row r="27" spans="2:5" x14ac:dyDescent="0.25">
      <c r="B27">
        <v>22</v>
      </c>
      <c r="C27">
        <v>313272</v>
      </c>
      <c r="D27">
        <v>284122</v>
      </c>
      <c r="E27">
        <v>597394</v>
      </c>
    </row>
    <row r="28" spans="2:5" x14ac:dyDescent="0.25">
      <c r="B28">
        <v>23</v>
      </c>
      <c r="C28">
        <v>311589</v>
      </c>
      <c r="D28">
        <v>285082</v>
      </c>
      <c r="E28">
        <v>596671</v>
      </c>
    </row>
    <row r="29" spans="2:5" x14ac:dyDescent="0.25">
      <c r="B29">
        <v>24</v>
      </c>
      <c r="C29">
        <v>313208</v>
      </c>
      <c r="D29">
        <v>290785</v>
      </c>
      <c r="E29">
        <v>603993</v>
      </c>
    </row>
    <row r="30" spans="2:5" x14ac:dyDescent="0.25">
      <c r="B30">
        <v>25</v>
      </c>
      <c r="C30">
        <v>317679</v>
      </c>
      <c r="D30">
        <v>298606</v>
      </c>
      <c r="E30">
        <v>616285</v>
      </c>
    </row>
    <row r="31" spans="2:5" x14ac:dyDescent="0.25">
      <c r="B31">
        <v>26</v>
      </c>
      <c r="C31">
        <v>330699</v>
      </c>
      <c r="D31">
        <v>312624</v>
      </c>
      <c r="E31">
        <v>643323</v>
      </c>
    </row>
    <row r="32" spans="2:5" x14ac:dyDescent="0.25">
      <c r="B32">
        <v>27</v>
      </c>
      <c r="C32">
        <v>328767</v>
      </c>
      <c r="D32">
        <v>312183</v>
      </c>
      <c r="E32">
        <v>640950</v>
      </c>
    </row>
    <row r="33" spans="2:5" x14ac:dyDescent="0.25">
      <c r="B33">
        <v>28</v>
      </c>
      <c r="C33">
        <v>335470</v>
      </c>
      <c r="D33">
        <v>320066</v>
      </c>
      <c r="E33">
        <v>655536</v>
      </c>
    </row>
    <row r="34" spans="2:5" x14ac:dyDescent="0.25">
      <c r="B34">
        <v>29</v>
      </c>
      <c r="C34">
        <v>332568</v>
      </c>
      <c r="D34">
        <v>322363</v>
      </c>
      <c r="E34">
        <v>654931</v>
      </c>
    </row>
    <row r="35" spans="2:5" x14ac:dyDescent="0.25">
      <c r="B35">
        <v>30</v>
      </c>
      <c r="C35">
        <v>340386</v>
      </c>
      <c r="D35">
        <v>330375</v>
      </c>
      <c r="E35">
        <v>670761</v>
      </c>
    </row>
    <row r="36" spans="2:5" x14ac:dyDescent="0.25">
      <c r="B36">
        <v>31</v>
      </c>
      <c r="C36">
        <v>333167</v>
      </c>
      <c r="D36">
        <v>325459</v>
      </c>
      <c r="E36">
        <v>658626</v>
      </c>
    </row>
    <row r="37" spans="2:5" x14ac:dyDescent="0.25">
      <c r="B37">
        <v>32</v>
      </c>
      <c r="C37">
        <v>334356</v>
      </c>
      <c r="D37">
        <v>327765</v>
      </c>
      <c r="E37">
        <v>662121</v>
      </c>
    </row>
    <row r="38" spans="2:5" x14ac:dyDescent="0.25">
      <c r="B38">
        <v>33</v>
      </c>
      <c r="C38">
        <v>343850</v>
      </c>
      <c r="D38">
        <v>339063</v>
      </c>
      <c r="E38">
        <v>682913</v>
      </c>
    </row>
    <row r="39" spans="2:5" x14ac:dyDescent="0.25">
      <c r="B39">
        <v>34</v>
      </c>
      <c r="C39">
        <v>349443</v>
      </c>
      <c r="D39">
        <v>345482</v>
      </c>
      <c r="E39">
        <v>694925</v>
      </c>
    </row>
    <row r="40" spans="2:5" x14ac:dyDescent="0.25">
      <c r="B40">
        <v>35</v>
      </c>
      <c r="C40">
        <v>355461</v>
      </c>
      <c r="D40">
        <v>351315</v>
      </c>
      <c r="E40">
        <v>706776</v>
      </c>
    </row>
    <row r="41" spans="2:5" x14ac:dyDescent="0.25">
      <c r="B41">
        <v>36</v>
      </c>
      <c r="C41">
        <v>366629</v>
      </c>
      <c r="D41">
        <v>363980</v>
      </c>
      <c r="E41">
        <v>730609</v>
      </c>
    </row>
    <row r="42" spans="2:5" x14ac:dyDescent="0.25">
      <c r="B42">
        <v>37</v>
      </c>
      <c r="C42">
        <v>368253</v>
      </c>
      <c r="D42">
        <v>367669</v>
      </c>
      <c r="E42">
        <v>735922</v>
      </c>
    </row>
    <row r="43" spans="2:5" x14ac:dyDescent="0.25">
      <c r="B43">
        <v>38</v>
      </c>
      <c r="C43">
        <v>379024</v>
      </c>
      <c r="D43">
        <v>375400</v>
      </c>
      <c r="E43">
        <v>754424</v>
      </c>
    </row>
    <row r="44" spans="2:5" x14ac:dyDescent="0.25">
      <c r="B44">
        <v>39</v>
      </c>
      <c r="C44">
        <v>388582</v>
      </c>
      <c r="D44">
        <v>388559</v>
      </c>
      <c r="E44">
        <v>777141</v>
      </c>
    </row>
    <row r="45" spans="2:5" x14ac:dyDescent="0.25">
      <c r="B45">
        <v>40</v>
      </c>
      <c r="C45">
        <v>409288</v>
      </c>
      <c r="D45">
        <v>408464</v>
      </c>
      <c r="E45">
        <v>817752</v>
      </c>
    </row>
    <row r="46" spans="2:5" x14ac:dyDescent="0.25">
      <c r="B46">
        <v>41</v>
      </c>
      <c r="C46">
        <v>421013</v>
      </c>
      <c r="D46">
        <v>422552</v>
      </c>
      <c r="E46">
        <v>843565</v>
      </c>
    </row>
    <row r="47" spans="2:5" x14ac:dyDescent="0.25">
      <c r="B47">
        <v>42</v>
      </c>
      <c r="C47">
        <v>438702</v>
      </c>
      <c r="D47">
        <v>441140</v>
      </c>
      <c r="E47">
        <v>879842</v>
      </c>
    </row>
    <row r="48" spans="2:5" x14ac:dyDescent="0.25">
      <c r="B48">
        <v>43</v>
      </c>
      <c r="C48">
        <v>458200</v>
      </c>
      <c r="D48">
        <v>461963</v>
      </c>
      <c r="E48">
        <v>920163</v>
      </c>
    </row>
    <row r="49" spans="2:5" x14ac:dyDescent="0.25">
      <c r="B49">
        <v>44</v>
      </c>
      <c r="C49">
        <v>476257</v>
      </c>
      <c r="D49">
        <v>480778</v>
      </c>
      <c r="E49">
        <v>957035</v>
      </c>
    </row>
    <row r="50" spans="2:5" x14ac:dyDescent="0.25">
      <c r="B50">
        <v>45</v>
      </c>
      <c r="C50">
        <v>472105</v>
      </c>
      <c r="D50">
        <v>478566</v>
      </c>
      <c r="E50">
        <v>950671</v>
      </c>
    </row>
    <row r="51" spans="2:5" x14ac:dyDescent="0.25">
      <c r="B51">
        <v>46</v>
      </c>
      <c r="C51">
        <v>476891</v>
      </c>
      <c r="D51">
        <v>482839</v>
      </c>
      <c r="E51">
        <v>959730</v>
      </c>
    </row>
    <row r="52" spans="2:5" x14ac:dyDescent="0.25">
      <c r="B52">
        <v>47</v>
      </c>
      <c r="C52">
        <v>479265</v>
      </c>
      <c r="D52">
        <v>489249</v>
      </c>
      <c r="E52">
        <v>968514</v>
      </c>
    </row>
    <row r="53" spans="2:5" x14ac:dyDescent="0.25">
      <c r="B53">
        <v>48</v>
      </c>
      <c r="C53">
        <v>475101</v>
      </c>
      <c r="D53">
        <v>484689</v>
      </c>
      <c r="E53">
        <v>959790</v>
      </c>
    </row>
    <row r="54" spans="2:5" x14ac:dyDescent="0.25">
      <c r="B54">
        <v>49</v>
      </c>
      <c r="C54">
        <v>486967</v>
      </c>
      <c r="D54">
        <v>498625</v>
      </c>
      <c r="E54">
        <v>985592</v>
      </c>
    </row>
    <row r="55" spans="2:5" x14ac:dyDescent="0.25">
      <c r="B55">
        <v>50</v>
      </c>
      <c r="C55">
        <v>482710</v>
      </c>
      <c r="D55">
        <v>495694</v>
      </c>
      <c r="E55">
        <v>978404</v>
      </c>
    </row>
    <row r="56" spans="2:5" x14ac:dyDescent="0.25">
      <c r="B56">
        <v>51</v>
      </c>
      <c r="C56">
        <v>482654</v>
      </c>
      <c r="D56">
        <v>499062</v>
      </c>
      <c r="E56">
        <v>981716</v>
      </c>
    </row>
    <row r="57" spans="2:5" x14ac:dyDescent="0.25">
      <c r="B57">
        <v>52</v>
      </c>
      <c r="C57">
        <v>488209</v>
      </c>
      <c r="D57">
        <v>501219</v>
      </c>
      <c r="E57">
        <v>989428</v>
      </c>
    </row>
    <row r="58" spans="2:5" x14ac:dyDescent="0.25">
      <c r="B58">
        <v>53</v>
      </c>
      <c r="C58">
        <v>486004</v>
      </c>
      <c r="D58">
        <v>500464</v>
      </c>
      <c r="E58">
        <v>986468</v>
      </c>
    </row>
    <row r="59" spans="2:5" x14ac:dyDescent="0.25">
      <c r="B59">
        <v>54</v>
      </c>
      <c r="C59">
        <v>490847</v>
      </c>
      <c r="D59">
        <v>507473</v>
      </c>
      <c r="E59">
        <v>998320</v>
      </c>
    </row>
    <row r="60" spans="2:5" x14ac:dyDescent="0.25">
      <c r="B60">
        <v>55</v>
      </c>
      <c r="C60">
        <v>457702</v>
      </c>
      <c r="D60">
        <v>478775</v>
      </c>
      <c r="E60">
        <v>936477</v>
      </c>
    </row>
    <row r="61" spans="2:5" x14ac:dyDescent="0.25">
      <c r="B61">
        <v>56</v>
      </c>
      <c r="C61">
        <v>440587</v>
      </c>
      <c r="D61">
        <v>463767</v>
      </c>
      <c r="E61">
        <v>904354</v>
      </c>
    </row>
    <row r="62" spans="2:5" x14ac:dyDescent="0.25">
      <c r="B62">
        <v>57</v>
      </c>
      <c r="C62">
        <v>430066</v>
      </c>
      <c r="D62">
        <v>455241</v>
      </c>
      <c r="E62">
        <v>885307</v>
      </c>
    </row>
    <row r="63" spans="2:5" x14ac:dyDescent="0.25">
      <c r="B63">
        <v>58</v>
      </c>
      <c r="C63">
        <v>415518</v>
      </c>
      <c r="D63">
        <v>441332</v>
      </c>
      <c r="E63">
        <v>856850</v>
      </c>
    </row>
    <row r="64" spans="2:5" x14ac:dyDescent="0.25">
      <c r="B64">
        <v>59</v>
      </c>
      <c r="C64">
        <v>404313</v>
      </c>
      <c r="D64">
        <v>430594</v>
      </c>
      <c r="E64">
        <v>834907</v>
      </c>
    </row>
    <row r="65" spans="2:5" x14ac:dyDescent="0.25">
      <c r="B65">
        <v>60</v>
      </c>
      <c r="C65">
        <v>384019</v>
      </c>
      <c r="D65">
        <v>412660</v>
      </c>
      <c r="E65">
        <v>796679</v>
      </c>
    </row>
    <row r="66" spans="2:5" x14ac:dyDescent="0.25">
      <c r="B66">
        <v>61</v>
      </c>
      <c r="C66">
        <v>379237</v>
      </c>
      <c r="D66">
        <v>407950</v>
      </c>
      <c r="E66">
        <v>787187</v>
      </c>
    </row>
    <row r="67" spans="2:5" x14ac:dyDescent="0.25">
      <c r="B67">
        <v>62</v>
      </c>
      <c r="C67">
        <v>370092</v>
      </c>
      <c r="D67">
        <v>399412</v>
      </c>
      <c r="E67">
        <v>769504</v>
      </c>
    </row>
    <row r="68" spans="2:5" x14ac:dyDescent="0.25">
      <c r="B68">
        <v>63</v>
      </c>
      <c r="C68">
        <v>361456</v>
      </c>
      <c r="D68">
        <v>391766</v>
      </c>
      <c r="E68">
        <v>753222</v>
      </c>
    </row>
    <row r="69" spans="2:5" x14ac:dyDescent="0.25">
      <c r="B69">
        <v>64</v>
      </c>
      <c r="C69">
        <v>353630</v>
      </c>
      <c r="D69">
        <v>386015</v>
      </c>
      <c r="E69">
        <v>739645</v>
      </c>
    </row>
    <row r="70" spans="2:5" x14ac:dyDescent="0.25">
      <c r="B70">
        <v>65</v>
      </c>
      <c r="C70">
        <v>337030</v>
      </c>
      <c r="D70">
        <v>366337</v>
      </c>
      <c r="E70">
        <v>703367</v>
      </c>
    </row>
    <row r="71" spans="2:5" x14ac:dyDescent="0.25">
      <c r="B71">
        <v>66</v>
      </c>
      <c r="C71">
        <v>329091</v>
      </c>
      <c r="D71">
        <v>360961</v>
      </c>
      <c r="E71">
        <v>690052</v>
      </c>
    </row>
    <row r="72" spans="2:5" x14ac:dyDescent="0.25">
      <c r="B72">
        <v>67</v>
      </c>
      <c r="C72">
        <v>326021</v>
      </c>
      <c r="D72">
        <v>358796</v>
      </c>
      <c r="E72">
        <v>684817</v>
      </c>
    </row>
    <row r="73" spans="2:5" x14ac:dyDescent="0.25">
      <c r="B73">
        <v>68</v>
      </c>
      <c r="C73">
        <v>335576</v>
      </c>
      <c r="D73">
        <v>370867</v>
      </c>
      <c r="E73">
        <v>706443</v>
      </c>
    </row>
    <row r="74" spans="2:5" x14ac:dyDescent="0.25">
      <c r="B74">
        <v>69</v>
      </c>
      <c r="C74">
        <v>334885</v>
      </c>
      <c r="D74">
        <v>371409</v>
      </c>
      <c r="E74">
        <v>706294</v>
      </c>
    </row>
    <row r="75" spans="2:5" x14ac:dyDescent="0.25">
      <c r="B75">
        <v>70</v>
      </c>
      <c r="C75">
        <v>345450</v>
      </c>
      <c r="D75">
        <v>386648</v>
      </c>
      <c r="E75">
        <v>732098</v>
      </c>
    </row>
    <row r="76" spans="2:5" x14ac:dyDescent="0.25">
      <c r="B76">
        <v>71</v>
      </c>
      <c r="C76">
        <v>334480</v>
      </c>
      <c r="D76">
        <v>376074</v>
      </c>
      <c r="E76">
        <v>710554</v>
      </c>
    </row>
    <row r="77" spans="2:5" x14ac:dyDescent="0.25">
      <c r="B77">
        <v>72</v>
      </c>
      <c r="C77">
        <v>329138</v>
      </c>
      <c r="D77">
        <v>374945</v>
      </c>
      <c r="E77">
        <v>704083</v>
      </c>
    </row>
    <row r="78" spans="2:5" x14ac:dyDescent="0.25">
      <c r="B78">
        <v>73</v>
      </c>
      <c r="C78">
        <v>250058</v>
      </c>
      <c r="D78">
        <v>288899</v>
      </c>
      <c r="E78">
        <v>538957</v>
      </c>
    </row>
    <row r="79" spans="2:5" x14ac:dyDescent="0.25">
      <c r="B79">
        <v>74</v>
      </c>
      <c r="C79">
        <v>252298</v>
      </c>
      <c r="D79">
        <v>295862</v>
      </c>
      <c r="E79">
        <v>548160</v>
      </c>
    </row>
    <row r="80" spans="2:5" x14ac:dyDescent="0.25">
      <c r="B80">
        <v>75</v>
      </c>
      <c r="C80">
        <v>247942</v>
      </c>
      <c r="D80">
        <v>297872</v>
      </c>
      <c r="E80">
        <v>545814</v>
      </c>
    </row>
    <row r="81" spans="2:5" x14ac:dyDescent="0.25">
      <c r="B81">
        <v>76</v>
      </c>
      <c r="C81">
        <v>240784</v>
      </c>
      <c r="D81">
        <v>293801</v>
      </c>
      <c r="E81">
        <v>534585</v>
      </c>
    </row>
    <row r="82" spans="2:5" x14ac:dyDescent="0.25">
      <c r="B82">
        <v>77</v>
      </c>
      <c r="C82">
        <v>235498</v>
      </c>
      <c r="D82">
        <v>293251</v>
      </c>
      <c r="E82">
        <v>528749</v>
      </c>
    </row>
    <row r="83" spans="2:5" x14ac:dyDescent="0.25">
      <c r="B83">
        <v>78</v>
      </c>
      <c r="C83">
        <v>251556</v>
      </c>
      <c r="D83">
        <v>319318</v>
      </c>
      <c r="E83">
        <v>570874</v>
      </c>
    </row>
    <row r="84" spans="2:5" x14ac:dyDescent="0.25">
      <c r="B84">
        <v>79</v>
      </c>
      <c r="C84">
        <v>239796</v>
      </c>
      <c r="D84">
        <v>308863</v>
      </c>
      <c r="E84">
        <v>548659</v>
      </c>
    </row>
    <row r="85" spans="2:5" x14ac:dyDescent="0.25">
      <c r="B85">
        <v>80</v>
      </c>
      <c r="C85">
        <v>222188</v>
      </c>
      <c r="D85">
        <v>295267</v>
      </c>
      <c r="E85">
        <v>517455</v>
      </c>
    </row>
    <row r="86" spans="2:5" x14ac:dyDescent="0.25">
      <c r="B86">
        <v>81</v>
      </c>
      <c r="C86">
        <v>195535</v>
      </c>
      <c r="D86">
        <v>267511</v>
      </c>
      <c r="E86">
        <v>463046</v>
      </c>
    </row>
    <row r="87" spans="2:5" x14ac:dyDescent="0.25">
      <c r="B87">
        <v>82</v>
      </c>
      <c r="C87">
        <v>171836</v>
      </c>
      <c r="D87">
        <v>245593</v>
      </c>
      <c r="E87">
        <v>417429</v>
      </c>
    </row>
    <row r="88" spans="2:5" x14ac:dyDescent="0.25">
      <c r="B88">
        <v>83</v>
      </c>
      <c r="C88">
        <v>164390</v>
      </c>
      <c r="D88">
        <v>241945</v>
      </c>
      <c r="E88">
        <v>406335</v>
      </c>
    </row>
    <row r="89" spans="2:5" x14ac:dyDescent="0.25">
      <c r="B89">
        <v>84</v>
      </c>
      <c r="C89">
        <v>146496</v>
      </c>
      <c r="D89">
        <v>225821</v>
      </c>
      <c r="E89">
        <v>372317</v>
      </c>
    </row>
    <row r="90" spans="2:5" x14ac:dyDescent="0.25">
      <c r="B90">
        <v>85</v>
      </c>
      <c r="C90">
        <v>129550</v>
      </c>
      <c r="D90">
        <v>208198</v>
      </c>
      <c r="E90">
        <v>337748</v>
      </c>
    </row>
    <row r="91" spans="2:5" x14ac:dyDescent="0.25">
      <c r="B91">
        <v>86</v>
      </c>
      <c r="C91">
        <v>111628</v>
      </c>
      <c r="D91">
        <v>190801</v>
      </c>
      <c r="E91">
        <v>302429</v>
      </c>
    </row>
    <row r="92" spans="2:5" x14ac:dyDescent="0.25">
      <c r="B92">
        <v>87</v>
      </c>
      <c r="C92">
        <v>98778</v>
      </c>
      <c r="D92">
        <v>176921</v>
      </c>
      <c r="E92">
        <v>275699</v>
      </c>
    </row>
    <row r="93" spans="2:5" x14ac:dyDescent="0.25">
      <c r="B93">
        <v>88</v>
      </c>
      <c r="C93">
        <v>87643</v>
      </c>
      <c r="D93">
        <v>168847</v>
      </c>
      <c r="E93">
        <v>256490</v>
      </c>
    </row>
    <row r="94" spans="2:5" x14ac:dyDescent="0.25">
      <c r="B94">
        <v>89</v>
      </c>
      <c r="C94">
        <v>67909</v>
      </c>
      <c r="D94">
        <v>138689</v>
      </c>
      <c r="E94">
        <v>206598</v>
      </c>
    </row>
    <row r="95" spans="2:5" x14ac:dyDescent="0.25">
      <c r="B95">
        <v>90</v>
      </c>
      <c r="C95">
        <v>54534</v>
      </c>
      <c r="D95">
        <v>120877</v>
      </c>
      <c r="E95">
        <v>175411</v>
      </c>
    </row>
    <row r="96" spans="2:5" x14ac:dyDescent="0.25">
      <c r="B96">
        <v>91</v>
      </c>
      <c r="C96">
        <v>43351</v>
      </c>
      <c r="D96">
        <v>103390</v>
      </c>
      <c r="E96">
        <v>146741</v>
      </c>
    </row>
    <row r="97" spans="2:5" x14ac:dyDescent="0.25">
      <c r="B97">
        <v>92</v>
      </c>
      <c r="C97">
        <v>32740</v>
      </c>
      <c r="D97">
        <v>84908</v>
      </c>
      <c r="E97">
        <v>117648</v>
      </c>
    </row>
    <row r="98" spans="2:5" x14ac:dyDescent="0.25">
      <c r="B98">
        <v>93</v>
      </c>
      <c r="C98">
        <v>24433</v>
      </c>
      <c r="D98">
        <v>68990</v>
      </c>
      <c r="E98">
        <v>93423</v>
      </c>
    </row>
    <row r="99" spans="2:5" x14ac:dyDescent="0.25">
      <c r="B99">
        <v>94</v>
      </c>
      <c r="C99">
        <v>18006</v>
      </c>
      <c r="D99">
        <v>54335</v>
      </c>
      <c r="E99">
        <v>72341</v>
      </c>
    </row>
    <row r="100" spans="2:5" x14ac:dyDescent="0.25">
      <c r="B100">
        <v>95</v>
      </c>
      <c r="C100">
        <v>13251</v>
      </c>
      <c r="D100">
        <v>42353</v>
      </c>
      <c r="E100">
        <v>55604</v>
      </c>
    </row>
    <row r="101" spans="2:5" x14ac:dyDescent="0.25">
      <c r="B101">
        <v>96</v>
      </c>
      <c r="C101">
        <v>8954</v>
      </c>
      <c r="D101">
        <v>31464</v>
      </c>
      <c r="E101">
        <v>40418</v>
      </c>
    </row>
    <row r="102" spans="2:5" x14ac:dyDescent="0.25">
      <c r="B102">
        <v>97</v>
      </c>
      <c r="C102">
        <v>6108</v>
      </c>
      <c r="D102">
        <v>23220</v>
      </c>
      <c r="E102">
        <v>29328</v>
      </c>
    </row>
    <row r="103" spans="2:5" x14ac:dyDescent="0.25">
      <c r="B103">
        <v>98</v>
      </c>
      <c r="C103">
        <v>3946</v>
      </c>
      <c r="D103">
        <v>16036</v>
      </c>
      <c r="E103">
        <v>19982</v>
      </c>
    </row>
    <row r="104" spans="2:5" x14ac:dyDescent="0.25">
      <c r="B104">
        <v>99</v>
      </c>
      <c r="C104">
        <v>1681</v>
      </c>
      <c r="D104">
        <v>7495</v>
      </c>
      <c r="E104">
        <v>9176</v>
      </c>
    </row>
    <row r="105" spans="2:5" x14ac:dyDescent="0.25">
      <c r="B105" t="s">
        <v>72</v>
      </c>
      <c r="C105">
        <v>2324</v>
      </c>
      <c r="D105">
        <v>12132</v>
      </c>
      <c r="E105">
        <v>14456</v>
      </c>
    </row>
    <row r="106" spans="2:5" x14ac:dyDescent="0.25">
      <c r="B106" t="s">
        <v>67</v>
      </c>
      <c r="C106">
        <v>29384766</v>
      </c>
      <c r="D106">
        <v>30974780</v>
      </c>
      <c r="E106">
        <v>60359546</v>
      </c>
    </row>
    <row r="109" spans="2:5" x14ac:dyDescent="0.25">
      <c r="B109" t="s">
        <v>73</v>
      </c>
    </row>
    <row r="111" spans="2:5" x14ac:dyDescent="0.25">
      <c r="B111" t="s">
        <v>74</v>
      </c>
    </row>
    <row r="112" spans="2:5" x14ac:dyDescent="0.25">
      <c r="B112" t="s">
        <v>75</v>
      </c>
    </row>
    <row r="113" spans="2:2" x14ac:dyDescent="0.25">
      <c r="B113" t="s">
        <v>76</v>
      </c>
    </row>
    <row r="114" spans="2:2" x14ac:dyDescent="0.25">
      <c r="B114" t="s">
        <v>77</v>
      </c>
    </row>
    <row r="115" spans="2:2" x14ac:dyDescent="0.25">
      <c r="B11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2020-04-16T09:22:50Z</dcterms:created>
  <dcterms:modified xsi:type="dcterms:W3CDTF">2020-04-17T15:17:20Z</dcterms:modified>
</cp:coreProperties>
</file>