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13_ncr:1_{A70C5233-F090-4B27-AB0F-5A3D541B28F6}" xr6:coauthVersionLast="44" xr6:coauthVersionMax="44" xr10:uidLastSave="{00000000-0000-0000-0000-000000000000}"/>
  <bookViews>
    <workbookView xWindow="1620" yWindow="4530" windowWidth="23730" windowHeight="12420" activeTab="1" xr2:uid="{00000000-000D-0000-FFFF-FFFF00000000}"/>
  </bookViews>
  <sheets>
    <sheet name="Es.1" sheetId="1" r:id="rId1"/>
    <sheet name="Es.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2" l="1"/>
  <c r="H50" i="2"/>
  <c r="H51" i="2"/>
  <c r="H52" i="2"/>
  <c r="H53" i="2"/>
  <c r="H54" i="2"/>
  <c r="H49" i="2"/>
  <c r="G50" i="2"/>
  <c r="G51" i="2"/>
  <c r="G52" i="2"/>
  <c r="G53" i="2"/>
  <c r="G54" i="2"/>
  <c r="G55" i="2"/>
  <c r="G49" i="2"/>
  <c r="F55" i="2"/>
  <c r="F50" i="2"/>
  <c r="F51" i="2"/>
  <c r="F52" i="2"/>
  <c r="F53" i="2"/>
  <c r="F54" i="2"/>
  <c r="F49" i="2"/>
  <c r="E50" i="2"/>
  <c r="E51" i="2"/>
  <c r="E52" i="2"/>
  <c r="E53" i="2"/>
  <c r="E54" i="2"/>
  <c r="E49" i="2"/>
  <c r="D55" i="2"/>
  <c r="D51" i="2"/>
  <c r="B52" i="2" s="1"/>
  <c r="B51" i="2"/>
  <c r="D50" i="2"/>
  <c r="B50" i="2"/>
  <c r="D49" i="2"/>
  <c r="F41" i="2"/>
  <c r="F42" i="2"/>
  <c r="F43" i="2"/>
  <c r="F44" i="2"/>
  <c r="F45" i="2"/>
  <c r="F40" i="2"/>
  <c r="D45" i="2"/>
  <c r="D44" i="2"/>
  <c r="D43" i="2"/>
  <c r="D42" i="2"/>
  <c r="D41" i="2"/>
  <c r="D40" i="2"/>
  <c r="D52" i="2" l="1"/>
  <c r="B53" i="2" s="1"/>
  <c r="N30" i="1"/>
  <c r="K30" i="1"/>
  <c r="N28" i="1"/>
  <c r="K28" i="1"/>
  <c r="P26" i="1"/>
  <c r="N26" i="1"/>
  <c r="K26" i="1"/>
  <c r="M26" i="1"/>
  <c r="N24" i="1"/>
  <c r="K24" i="1"/>
  <c r="N22" i="1"/>
  <c r="K22" i="1"/>
  <c r="R6" i="1"/>
  <c r="R7" i="1"/>
  <c r="R8" i="1"/>
  <c r="R9" i="1"/>
  <c r="R10" i="1"/>
  <c r="R11" i="1"/>
  <c r="R12" i="1"/>
  <c r="R13" i="1"/>
  <c r="R14" i="1"/>
  <c r="R15" i="1"/>
  <c r="R16" i="1"/>
  <c r="R5" i="1"/>
  <c r="Q16" i="1"/>
  <c r="Q6" i="1"/>
  <c r="Q7" i="1"/>
  <c r="Q8" i="1"/>
  <c r="Q9" i="1"/>
  <c r="Q10" i="1"/>
  <c r="Q11" i="1"/>
  <c r="Q12" i="1"/>
  <c r="Q13" i="1"/>
  <c r="Q14" i="1"/>
  <c r="Q15" i="1"/>
  <c r="Q5" i="1"/>
  <c r="P6" i="1"/>
  <c r="P7" i="1"/>
  <c r="P8" i="1"/>
  <c r="P9" i="1"/>
  <c r="P10" i="1"/>
  <c r="P11" i="1"/>
  <c r="P12" i="1"/>
  <c r="P13" i="1"/>
  <c r="P14" i="1"/>
  <c r="P15" i="1"/>
  <c r="P16" i="1"/>
  <c r="P5" i="1"/>
  <c r="O6" i="1"/>
  <c r="O7" i="1"/>
  <c r="O8" i="1"/>
  <c r="O9" i="1"/>
  <c r="O10" i="1"/>
  <c r="O11" i="1"/>
  <c r="O12" i="1"/>
  <c r="O13" i="1"/>
  <c r="O14" i="1"/>
  <c r="O15" i="1"/>
  <c r="O16" i="1"/>
  <c r="O5" i="1"/>
  <c r="N6" i="1"/>
  <c r="N7" i="1"/>
  <c r="N8" i="1"/>
  <c r="N9" i="1"/>
  <c r="N10" i="1"/>
  <c r="N11" i="1"/>
  <c r="N12" i="1"/>
  <c r="N13" i="1"/>
  <c r="N14" i="1"/>
  <c r="N15" i="1"/>
  <c r="N16" i="1"/>
  <c r="N5" i="1"/>
  <c r="M6" i="1"/>
  <c r="M7" i="1"/>
  <c r="M8" i="1"/>
  <c r="M9" i="1"/>
  <c r="M10" i="1"/>
  <c r="M11" i="1"/>
  <c r="M12" i="1"/>
  <c r="M13" i="1"/>
  <c r="M14" i="1"/>
  <c r="M15" i="1"/>
  <c r="M16" i="1"/>
  <c r="M17" i="1"/>
  <c r="M5" i="1"/>
  <c r="I6" i="1"/>
  <c r="I14" i="1"/>
  <c r="I5" i="1"/>
  <c r="H6" i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H15" i="1"/>
  <c r="I15" i="1" s="1"/>
  <c r="H16" i="1"/>
  <c r="I16" i="1" s="1"/>
  <c r="H5" i="1"/>
  <c r="G5" i="1"/>
  <c r="F6" i="1"/>
  <c r="F7" i="1"/>
  <c r="F8" i="1"/>
  <c r="F9" i="1"/>
  <c r="F10" i="1"/>
  <c r="F11" i="1"/>
  <c r="F12" i="1"/>
  <c r="F13" i="1"/>
  <c r="F14" i="1"/>
  <c r="F15" i="1"/>
  <c r="F16" i="1"/>
  <c r="F5" i="1"/>
  <c r="E6" i="1"/>
  <c r="G6" i="1" s="1"/>
  <c r="E14" i="1"/>
  <c r="G14" i="1" s="1"/>
  <c r="E5" i="1"/>
  <c r="D6" i="1"/>
  <c r="D7" i="1"/>
  <c r="E7" i="1" s="1"/>
  <c r="G7" i="1" s="1"/>
  <c r="D8" i="1"/>
  <c r="E8" i="1" s="1"/>
  <c r="G8" i="1" s="1"/>
  <c r="D9" i="1"/>
  <c r="E9" i="1" s="1"/>
  <c r="G9" i="1" s="1"/>
  <c r="D10" i="1"/>
  <c r="E10" i="1" s="1"/>
  <c r="G10" i="1" s="1"/>
  <c r="D11" i="1"/>
  <c r="E11" i="1" s="1"/>
  <c r="G11" i="1" s="1"/>
  <c r="D12" i="1"/>
  <c r="E12" i="1" s="1"/>
  <c r="G12" i="1" s="1"/>
  <c r="D13" i="1"/>
  <c r="E13" i="1" s="1"/>
  <c r="G13" i="1" s="1"/>
  <c r="D14" i="1"/>
  <c r="D15" i="1"/>
  <c r="E15" i="1" s="1"/>
  <c r="G15" i="1" s="1"/>
  <c r="D16" i="1"/>
  <c r="E16" i="1" s="1"/>
  <c r="G16" i="1" s="1"/>
  <c r="D17" i="1"/>
  <c r="D5" i="1"/>
  <c r="D53" i="2" l="1"/>
  <c r="B54" i="2" s="1"/>
  <c r="D54" i="2" l="1"/>
  <c r="B55" i="2" s="1"/>
</calcChain>
</file>

<file path=xl/sharedStrings.xml><?xml version="1.0" encoding="utf-8"?>
<sst xmlns="http://schemas.openxmlformats.org/spreadsheetml/2006/main" count="62" uniqueCount="42">
  <si>
    <t>b) la probabilità per una donna al 100° compleanno di non compiere il 105°;</t>
  </si>
  <si>
    <t>e) il numero medio di anni che una 103nne può aspettarsi di vivere fino a 108 anni;</t>
  </si>
  <si>
    <t>Età x</t>
  </si>
  <si>
    <t>lx</t>
  </si>
  <si>
    <t>Nord</t>
  </si>
  <si>
    <t>Mezzogiorno</t>
  </si>
  <si>
    <t>g) commentare brevemente i risultati ottenuti</t>
  </si>
  <si>
    <t>d) la speranza di vita a 108 anni;</t>
  </si>
  <si>
    <t>c) il numero di decessi tra  il 102° e 107° compleanno;</t>
  </si>
  <si>
    <t>f) disegnare un grafico opportuno per confrontare le due serie degli lx</t>
  </si>
  <si>
    <t>a) la probabilità di sopravvivere tra il 105° ed il 110° compleanno;</t>
  </si>
  <si>
    <t>Una nota casa produttrice di automobili ha immesso sul mercato nel 2015</t>
  </si>
  <si>
    <t>1.500.000 pezzi di un certo modello. Intende venderle tutte secondo la seguente cadenza:</t>
  </si>
  <si>
    <t>1° anno</t>
  </si>
  <si>
    <t>2° anno</t>
  </si>
  <si>
    <t>3° anno</t>
  </si>
  <si>
    <t>4° anno</t>
  </si>
  <si>
    <t>5° anno</t>
  </si>
  <si>
    <t>6° anno</t>
  </si>
  <si>
    <t xml:space="preserve">Es.2 </t>
  </si>
  <si>
    <t>Es.1 Si riporti la serie dei sopravviventi (lx) delle tavole di mortalità, donne, Italia Nord ed Italia  Mezzogiorno, anno 2015, troncone finale da 100 anni in poi:</t>
  </si>
  <si>
    <t>c) Quanto è la permanenza medie delle scorte di automobili nei magazzini?</t>
  </si>
  <si>
    <t>a) disporre i dati sul Diagramma di Lexis</t>
  </si>
  <si>
    <t>b) Costruire la tavola di eliminazione corrispondente per l0=100.000</t>
  </si>
  <si>
    <r>
      <rPr>
        <u/>
        <sz val="14"/>
        <rFont val="Times New Roman"/>
        <family val="1"/>
      </rPr>
      <t>Completare la  tavola di mortalità</t>
    </r>
    <r>
      <rPr>
        <sz val="14"/>
        <rFont val="Times New Roman"/>
        <family val="1"/>
      </rPr>
      <t xml:space="preserve"> per le due ripartizioni (chiudere la tavola a 112 anni) e quindi calcolare:</t>
    </r>
  </si>
  <si>
    <t>dx</t>
  </si>
  <si>
    <t>qx</t>
  </si>
  <si>
    <t>Lx</t>
  </si>
  <si>
    <t>px</t>
  </si>
  <si>
    <t>ex</t>
  </si>
  <si>
    <t>Tx</t>
  </si>
  <si>
    <t>casi favorevoli/casi sfavorevoli</t>
  </si>
  <si>
    <t>nord</t>
  </si>
  <si>
    <t>mezzogiorno</t>
  </si>
  <si>
    <t>probabilità di morire tra il 100^ e 105esimo compleanno</t>
  </si>
  <si>
    <t>oppure</t>
  </si>
  <si>
    <r>
      <t>e</t>
    </r>
    <r>
      <rPr>
        <vertAlign val="subscript"/>
        <sz val="14"/>
        <color theme="1"/>
        <rFont val="Calibri"/>
        <family val="2"/>
        <scheme val="minor"/>
      </rPr>
      <t>108</t>
    </r>
  </si>
  <si>
    <t>(sto riscontrando problemi con il cambiare la leggenda)</t>
  </si>
  <si>
    <t>Nel Nord i sopravviventi sono di numero maggiore rispetto al Mezzogiorno</t>
  </si>
  <si>
    <t>x</t>
  </si>
  <si>
    <t>sopravviventi</t>
  </si>
  <si>
    <t>venduti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</si>
</sst>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name val="Calibri"/>
      <family val="2"/>
    </font>
    <font>
      <sz val="14"/>
      <color theme="1"/>
      <name val="Calibri"/>
      <family val="2"/>
      <scheme val="minor"/>
    </font>
    <font>
      <u/>
      <sz val="14"/>
      <name val="Times New Roman"/>
      <family val="1"/>
    </font>
    <font>
      <sz val="14"/>
      <color indexed="8"/>
      <name val="Calibri"/>
      <family val="2"/>
    </font>
    <font>
      <sz val="14"/>
      <color theme="1"/>
      <name val="Times New Roman"/>
      <family val="1"/>
    </font>
    <font>
      <vertAlign val="subscript"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5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3" fillId="0" borderId="0" xfId="0" applyFont="1" applyAlignment="1"/>
    <xf numFmtId="0" fontId="8" fillId="0" borderId="0" xfId="0" applyFont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3" fontId="1" fillId="0" borderId="0" xfId="0" applyNumberFormat="1" applyFont="1"/>
    <xf numFmtId="3" fontId="5" fillId="0" borderId="0" xfId="0" applyNumberFormat="1" applyFont="1"/>
    <xf numFmtId="3" fontId="8" fillId="0" borderId="0" xfId="0" applyNumberFormat="1" applyFont="1"/>
    <xf numFmtId="165" fontId="0" fillId="0" borderId="0" xfId="0" applyNumberFormat="1" applyAlignment="1">
      <alignment vertical="center" wrapText="1"/>
    </xf>
    <xf numFmtId="165" fontId="1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le serie lx, con x&gt;=100, Italia Nord e Mezzogiorno, Donne, 2015.</a:t>
            </a:r>
          </a:p>
          <a:p>
            <a:pPr>
              <a:defRPr/>
            </a:pPr>
            <a:endParaRPr lang="it-IT"/>
          </a:p>
        </c:rich>
      </c:tx>
      <c:layout>
        <c:manualLayout>
          <c:xMode val="edge"/>
          <c:yMode val="edge"/>
          <c:x val="0.27093744531933506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025371828521428E-2"/>
          <c:y val="0.16245370370370371"/>
          <c:w val="0.87753018372703417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v>Nord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Es.1!$B$5:$B$17</c:f>
              <c:numCache>
                <c:formatCode>General</c:formatCode>
                <c:ptCount val="13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</c:numCache>
            </c:numRef>
          </c:cat>
          <c:val>
            <c:numRef>
              <c:f>Es.1!$C$5:$C$17</c:f>
              <c:numCache>
                <c:formatCode>General</c:formatCode>
                <c:ptCount val="13"/>
                <c:pt idx="0">
                  <c:v>2700</c:v>
                </c:pt>
                <c:pt idx="1">
                  <c:v>1636</c:v>
                </c:pt>
                <c:pt idx="2">
                  <c:v>983</c:v>
                </c:pt>
                <c:pt idx="3">
                  <c:v>560</c:v>
                </c:pt>
                <c:pt idx="4">
                  <c:v>300</c:v>
                </c:pt>
                <c:pt idx="5">
                  <c:v>151</c:v>
                </c:pt>
                <c:pt idx="6">
                  <c:v>71</c:v>
                </c:pt>
                <c:pt idx="7">
                  <c:v>31</c:v>
                </c:pt>
                <c:pt idx="8">
                  <c:v>13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E8-4EB6-862F-2BD0292E3C94}"/>
            </c:ext>
          </c:extLst>
        </c:ser>
        <c:ser>
          <c:idx val="1"/>
          <c:order val="1"/>
          <c:tx>
            <c:v>Mezzogiorno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Es.1!$B$5:$B$17</c:f>
              <c:numCache>
                <c:formatCode>General</c:formatCode>
                <c:ptCount val="13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</c:numCache>
            </c:numRef>
          </c:cat>
          <c:val>
            <c:numRef>
              <c:f>Es.1!$L$5:$L$17</c:f>
              <c:numCache>
                <c:formatCode>General</c:formatCode>
                <c:ptCount val="13"/>
                <c:pt idx="0">
                  <c:v>2382</c:v>
                </c:pt>
                <c:pt idx="1">
                  <c:v>1486</c:v>
                </c:pt>
                <c:pt idx="2">
                  <c:v>907</c:v>
                </c:pt>
                <c:pt idx="3">
                  <c:v>525</c:v>
                </c:pt>
                <c:pt idx="4">
                  <c:v>287</c:v>
                </c:pt>
                <c:pt idx="5">
                  <c:v>147</c:v>
                </c:pt>
                <c:pt idx="6">
                  <c:v>71</c:v>
                </c:pt>
                <c:pt idx="7">
                  <c:v>32</c:v>
                </c:pt>
                <c:pt idx="8">
                  <c:v>13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8-4EB6-862F-2BD0292E3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9234575"/>
        <c:axId val="1288354287"/>
      </c:lineChart>
      <c:catAx>
        <c:axId val="128923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8354287"/>
        <c:crosses val="autoZero"/>
        <c:auto val="1"/>
        <c:lblAlgn val="ctr"/>
        <c:lblOffset val="100"/>
        <c:noMultiLvlLbl val="0"/>
      </c:catAx>
      <c:valAx>
        <c:axId val="1288354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923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32</xdr:row>
      <xdr:rowOff>213360</xdr:rowOff>
    </xdr:from>
    <xdr:to>
      <xdr:col>8</xdr:col>
      <xdr:colOff>259080</xdr:colOff>
      <xdr:row>47</xdr:row>
      <xdr:rowOff>30480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FC36B8C-299E-4DCE-9FCC-9AECB0B13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7620</xdr:rowOff>
    </xdr:from>
    <xdr:to>
      <xdr:col>1</xdr:col>
      <xdr:colOff>0</xdr:colOff>
      <xdr:row>34</xdr:row>
      <xdr:rowOff>15240</xdr:rowOff>
    </xdr:to>
    <xdr:cxnSp macro="">
      <xdr:nvCxnSpPr>
        <xdr:cNvPr id="3" name="Connettore diritto 2">
          <a:extLst>
            <a:ext uri="{FF2B5EF4-FFF2-40B4-BE49-F238E27FC236}">
              <a16:creationId xmlns:a16="http://schemas.microsoft.com/office/drawing/2014/main" id="{9CCC3EFA-0A55-4293-A789-CBB113F82DF3}"/>
            </a:ext>
          </a:extLst>
        </xdr:cNvPr>
        <xdr:cNvCxnSpPr/>
      </xdr:nvCxnSpPr>
      <xdr:spPr>
        <a:xfrm>
          <a:off x="609600" y="2385060"/>
          <a:ext cx="0" cy="2567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594360</xdr:colOff>
      <xdr:row>34</xdr:row>
      <xdr:rowOff>0</xdr:rowOff>
    </xdr:from>
    <xdr:to>
      <xdr:col>8</xdr:col>
      <xdr:colOff>5562</xdr:colOff>
      <xdr:row>34</xdr:row>
      <xdr:rowOff>5562</xdr:rowOff>
    </xdr:to>
    <xdr:cxnSp macro="">
      <xdr:nvCxnSpPr>
        <xdr:cNvPr id="5" name="Connettore diritto 4">
          <a:extLst>
            <a:ext uri="{FF2B5EF4-FFF2-40B4-BE49-F238E27FC236}">
              <a16:creationId xmlns:a16="http://schemas.microsoft.com/office/drawing/2014/main" id="{F7086A69-98AB-4764-BF4B-B44AC64688AE}"/>
            </a:ext>
          </a:extLst>
        </xdr:cNvPr>
        <xdr:cNvCxnSpPr/>
      </xdr:nvCxnSpPr>
      <xdr:spPr>
        <a:xfrm>
          <a:off x="594360" y="6240613"/>
          <a:ext cx="4328049" cy="55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</xdr:colOff>
      <xdr:row>18</xdr:row>
      <xdr:rowOff>183547</xdr:rowOff>
    </xdr:from>
    <xdr:to>
      <xdr:col>7</xdr:col>
      <xdr:colOff>606263</xdr:colOff>
      <xdr:row>19</xdr:row>
      <xdr:rowOff>5563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6F86BDA1-2677-4BED-BFA9-48DB1A5DDE22}"/>
            </a:ext>
          </a:extLst>
        </xdr:cNvPr>
        <xdr:cNvCxnSpPr/>
      </xdr:nvCxnSpPr>
      <xdr:spPr>
        <a:xfrm>
          <a:off x="642305" y="3487401"/>
          <a:ext cx="4268980" cy="55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599310</xdr:colOff>
      <xdr:row>31</xdr:row>
      <xdr:rowOff>0</xdr:rowOff>
    </xdr:from>
    <xdr:to>
      <xdr:col>7</xdr:col>
      <xdr:colOff>606263</xdr:colOff>
      <xdr:row>31</xdr:row>
      <xdr:rowOff>2058</xdr:rowOff>
    </xdr:to>
    <xdr:cxnSp macro="">
      <xdr:nvCxnSpPr>
        <xdr:cNvPr id="10" name="Connettore diritto 9">
          <a:extLst>
            <a:ext uri="{FF2B5EF4-FFF2-40B4-BE49-F238E27FC236}">
              <a16:creationId xmlns:a16="http://schemas.microsoft.com/office/drawing/2014/main" id="{2E02DFC5-1DF9-4277-A78F-2B4BCFC6BFBC}"/>
            </a:ext>
          </a:extLst>
        </xdr:cNvPr>
        <xdr:cNvCxnSpPr/>
      </xdr:nvCxnSpPr>
      <xdr:spPr>
        <a:xfrm flipV="1">
          <a:off x="599310" y="5689971"/>
          <a:ext cx="4311975" cy="20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27</xdr:row>
      <xdr:rowOff>175260</xdr:rowOff>
    </xdr:from>
    <xdr:to>
      <xdr:col>8</xdr:col>
      <xdr:colOff>5562</xdr:colOff>
      <xdr:row>27</xdr:row>
      <xdr:rowOff>177985</xdr:rowOff>
    </xdr:to>
    <xdr:cxnSp macro="">
      <xdr:nvCxnSpPr>
        <xdr:cNvPr id="14" name="Connettore diritto 13">
          <a:extLst>
            <a:ext uri="{FF2B5EF4-FFF2-40B4-BE49-F238E27FC236}">
              <a16:creationId xmlns:a16="http://schemas.microsoft.com/office/drawing/2014/main" id="{A0367A34-859F-4D7A-8BAD-27525EF23026}"/>
            </a:ext>
          </a:extLst>
        </xdr:cNvPr>
        <xdr:cNvCxnSpPr/>
      </xdr:nvCxnSpPr>
      <xdr:spPr>
        <a:xfrm>
          <a:off x="619445" y="5131041"/>
          <a:ext cx="4302964" cy="2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24</xdr:row>
      <xdr:rowOff>175260</xdr:rowOff>
    </xdr:from>
    <xdr:to>
      <xdr:col>7</xdr:col>
      <xdr:colOff>600701</xdr:colOff>
      <xdr:row>25</xdr:row>
      <xdr:rowOff>5562</xdr:rowOff>
    </xdr:to>
    <xdr:cxnSp macro="">
      <xdr:nvCxnSpPr>
        <xdr:cNvPr id="16" name="Connettore diritto 15">
          <a:extLst>
            <a:ext uri="{FF2B5EF4-FFF2-40B4-BE49-F238E27FC236}">
              <a16:creationId xmlns:a16="http://schemas.microsoft.com/office/drawing/2014/main" id="{F0845572-A3BB-4A6F-9B4B-D5292B7661C6}"/>
            </a:ext>
          </a:extLst>
        </xdr:cNvPr>
        <xdr:cNvCxnSpPr/>
      </xdr:nvCxnSpPr>
      <xdr:spPr>
        <a:xfrm>
          <a:off x="619445" y="4580399"/>
          <a:ext cx="4286278" cy="138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601980</xdr:colOff>
      <xdr:row>22</xdr:row>
      <xdr:rowOff>0</xdr:rowOff>
    </xdr:from>
    <xdr:to>
      <xdr:col>7</xdr:col>
      <xdr:colOff>606263</xdr:colOff>
      <xdr:row>22</xdr:row>
      <xdr:rowOff>0</xdr:rowOff>
    </xdr:to>
    <xdr:cxnSp macro="">
      <xdr:nvCxnSpPr>
        <xdr:cNvPr id="18" name="Connettore diritto 17">
          <a:extLst>
            <a:ext uri="{FF2B5EF4-FFF2-40B4-BE49-F238E27FC236}">
              <a16:creationId xmlns:a16="http://schemas.microsoft.com/office/drawing/2014/main" id="{708307A1-2CA7-4F4C-A4DE-CBE2528560DD}"/>
            </a:ext>
          </a:extLst>
        </xdr:cNvPr>
        <xdr:cNvCxnSpPr/>
      </xdr:nvCxnSpPr>
      <xdr:spPr>
        <a:xfrm>
          <a:off x="601980" y="4038044"/>
          <a:ext cx="43093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606263</xdr:colOff>
      <xdr:row>13</xdr:row>
      <xdr:rowOff>11124</xdr:rowOff>
    </xdr:from>
    <xdr:to>
      <xdr:col>1</xdr:col>
      <xdr:colOff>0</xdr:colOff>
      <xdr:row>20</xdr:row>
      <xdr:rowOff>60960</xdr:rowOff>
    </xdr:to>
    <xdr:cxnSp macro="">
      <xdr:nvCxnSpPr>
        <xdr:cNvPr id="20" name="Connettore diritto 19">
          <a:extLst>
            <a:ext uri="{FF2B5EF4-FFF2-40B4-BE49-F238E27FC236}">
              <a16:creationId xmlns:a16="http://schemas.microsoft.com/office/drawing/2014/main" id="{815AB84B-D674-4AEE-853D-123B6C9C8B71}"/>
            </a:ext>
          </a:extLst>
        </xdr:cNvPr>
        <xdr:cNvCxnSpPr/>
      </xdr:nvCxnSpPr>
      <xdr:spPr>
        <a:xfrm>
          <a:off x="606263" y="2397241"/>
          <a:ext cx="5562" cy="1334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600701</xdr:colOff>
      <xdr:row>19</xdr:row>
      <xdr:rowOff>11124</xdr:rowOff>
    </xdr:from>
    <xdr:to>
      <xdr:col>6</xdr:col>
      <xdr:colOff>606263</xdr:colOff>
      <xdr:row>31</xdr:row>
      <xdr:rowOff>16686</xdr:rowOff>
    </xdr:to>
    <xdr:cxnSp macro="">
      <xdr:nvCxnSpPr>
        <xdr:cNvPr id="22" name="Connettore diritto 21">
          <a:extLst>
            <a:ext uri="{FF2B5EF4-FFF2-40B4-BE49-F238E27FC236}">
              <a16:creationId xmlns:a16="http://schemas.microsoft.com/office/drawing/2014/main" id="{D1CA10A4-9B35-42ED-8E65-A49456BC422B}"/>
            </a:ext>
          </a:extLst>
        </xdr:cNvPr>
        <xdr:cNvCxnSpPr/>
      </xdr:nvCxnSpPr>
      <xdr:spPr>
        <a:xfrm>
          <a:off x="4271650" y="2213693"/>
          <a:ext cx="5562" cy="22081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606263</xdr:colOff>
      <xdr:row>31</xdr:row>
      <xdr:rowOff>16686</xdr:rowOff>
    </xdr:from>
    <xdr:to>
      <xdr:col>7</xdr:col>
      <xdr:colOff>0</xdr:colOff>
      <xdr:row>34</xdr:row>
      <xdr:rowOff>22248</xdr:rowOff>
    </xdr:to>
    <xdr:cxnSp macro="">
      <xdr:nvCxnSpPr>
        <xdr:cNvPr id="24" name="Connettore diritto 23">
          <a:extLst>
            <a:ext uri="{FF2B5EF4-FFF2-40B4-BE49-F238E27FC236}">
              <a16:creationId xmlns:a16="http://schemas.microsoft.com/office/drawing/2014/main" id="{C79E071E-09E7-4C2A-9C0D-9CC48BF92519}"/>
            </a:ext>
          </a:extLst>
        </xdr:cNvPr>
        <xdr:cNvCxnSpPr/>
      </xdr:nvCxnSpPr>
      <xdr:spPr>
        <a:xfrm>
          <a:off x="4277212" y="4421825"/>
          <a:ext cx="5562" cy="5562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606263</xdr:colOff>
      <xdr:row>13</xdr:row>
      <xdr:rowOff>11124</xdr:rowOff>
    </xdr:from>
    <xdr:to>
      <xdr:col>7</xdr:col>
      <xdr:colOff>595139</xdr:colOff>
      <xdr:row>34</xdr:row>
      <xdr:rowOff>5563</xdr:rowOff>
    </xdr:to>
    <xdr:cxnSp macro="">
      <xdr:nvCxnSpPr>
        <xdr:cNvPr id="29" name="Connettore diritto 28">
          <a:extLst>
            <a:ext uri="{FF2B5EF4-FFF2-40B4-BE49-F238E27FC236}">
              <a16:creationId xmlns:a16="http://schemas.microsoft.com/office/drawing/2014/main" id="{E54F34C8-BF03-4EA8-8C8E-0E1431740F6A}"/>
            </a:ext>
          </a:extLst>
        </xdr:cNvPr>
        <xdr:cNvCxnSpPr/>
      </xdr:nvCxnSpPr>
      <xdr:spPr>
        <a:xfrm flipV="1">
          <a:off x="606263" y="2397241"/>
          <a:ext cx="4293898" cy="38489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</xdr:colOff>
      <xdr:row>16</xdr:row>
      <xdr:rowOff>0</xdr:rowOff>
    </xdr:from>
    <xdr:to>
      <xdr:col>7</xdr:col>
      <xdr:colOff>603739</xdr:colOff>
      <xdr:row>33</xdr:row>
      <xdr:rowOff>177986</xdr:rowOff>
    </xdr:to>
    <xdr:cxnSp macro="">
      <xdr:nvCxnSpPr>
        <xdr:cNvPr id="31" name="Connettore diritto 30">
          <a:extLst>
            <a:ext uri="{FF2B5EF4-FFF2-40B4-BE49-F238E27FC236}">
              <a16:creationId xmlns:a16="http://schemas.microsoft.com/office/drawing/2014/main" id="{8D1A20C6-85C8-4D3F-A84F-08C07C6F72A9}"/>
            </a:ext>
          </a:extLst>
        </xdr:cNvPr>
        <xdr:cNvCxnSpPr/>
      </xdr:nvCxnSpPr>
      <xdr:spPr>
        <a:xfrm flipV="1">
          <a:off x="1248208" y="2907323"/>
          <a:ext cx="3646177" cy="32670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600701</xdr:colOff>
      <xdr:row>16</xdr:row>
      <xdr:rowOff>5562</xdr:rowOff>
    </xdr:from>
    <xdr:to>
      <xdr:col>7</xdr:col>
      <xdr:colOff>606263</xdr:colOff>
      <xdr:row>16</xdr:row>
      <xdr:rowOff>11124</xdr:rowOff>
    </xdr:to>
    <xdr:cxnSp macro="">
      <xdr:nvCxnSpPr>
        <xdr:cNvPr id="37" name="Connettore diritto 36">
          <a:extLst>
            <a:ext uri="{FF2B5EF4-FFF2-40B4-BE49-F238E27FC236}">
              <a16:creationId xmlns:a16="http://schemas.microsoft.com/office/drawing/2014/main" id="{C2C1B16D-010B-4A8B-AB19-44D8DF74292D}"/>
            </a:ext>
          </a:extLst>
        </xdr:cNvPr>
        <xdr:cNvCxnSpPr/>
      </xdr:nvCxnSpPr>
      <xdr:spPr>
        <a:xfrm>
          <a:off x="600701" y="2942321"/>
          <a:ext cx="4310584" cy="55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600701</xdr:colOff>
      <xdr:row>13</xdr:row>
      <xdr:rowOff>5562</xdr:rowOff>
    </xdr:from>
    <xdr:to>
      <xdr:col>7</xdr:col>
      <xdr:colOff>5562</xdr:colOff>
      <xdr:row>19</xdr:row>
      <xdr:rowOff>44497</xdr:rowOff>
    </xdr:to>
    <xdr:cxnSp macro="">
      <xdr:nvCxnSpPr>
        <xdr:cNvPr id="39" name="Connettore diritto 38">
          <a:extLst>
            <a:ext uri="{FF2B5EF4-FFF2-40B4-BE49-F238E27FC236}">
              <a16:creationId xmlns:a16="http://schemas.microsoft.com/office/drawing/2014/main" id="{21532C88-259A-43B0-BF75-1060F9C6CEEC}"/>
            </a:ext>
          </a:extLst>
        </xdr:cNvPr>
        <xdr:cNvCxnSpPr/>
      </xdr:nvCxnSpPr>
      <xdr:spPr>
        <a:xfrm flipH="1">
          <a:off x="4293898" y="2391679"/>
          <a:ext cx="16686" cy="1140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600701</xdr:colOff>
      <xdr:row>13</xdr:row>
      <xdr:rowOff>5562</xdr:rowOff>
    </xdr:from>
    <xdr:to>
      <xdr:col>7</xdr:col>
      <xdr:colOff>606263</xdr:colOff>
      <xdr:row>13</xdr:row>
      <xdr:rowOff>11124</xdr:rowOff>
    </xdr:to>
    <xdr:cxnSp macro="">
      <xdr:nvCxnSpPr>
        <xdr:cNvPr id="47" name="Connettore diritto 46">
          <a:extLst>
            <a:ext uri="{FF2B5EF4-FFF2-40B4-BE49-F238E27FC236}">
              <a16:creationId xmlns:a16="http://schemas.microsoft.com/office/drawing/2014/main" id="{C3C8AA75-F643-4852-A3BB-48638DFD2F45}"/>
            </a:ext>
          </a:extLst>
        </xdr:cNvPr>
        <xdr:cNvCxnSpPr/>
      </xdr:nvCxnSpPr>
      <xdr:spPr>
        <a:xfrm flipV="1">
          <a:off x="600701" y="2391679"/>
          <a:ext cx="4310584" cy="55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606263</xdr:colOff>
      <xdr:row>12</xdr:row>
      <xdr:rowOff>177986</xdr:rowOff>
    </xdr:from>
    <xdr:to>
      <xdr:col>8</xdr:col>
      <xdr:colOff>0</xdr:colOff>
      <xdr:row>34</xdr:row>
      <xdr:rowOff>22248</xdr:rowOff>
    </xdr:to>
    <xdr:cxnSp macro="">
      <xdr:nvCxnSpPr>
        <xdr:cNvPr id="49" name="Connettore diritto 48">
          <a:extLst>
            <a:ext uri="{FF2B5EF4-FFF2-40B4-BE49-F238E27FC236}">
              <a16:creationId xmlns:a16="http://schemas.microsoft.com/office/drawing/2014/main" id="{88903686-477C-4E3D-B153-BE01E337632F}"/>
            </a:ext>
          </a:extLst>
        </xdr:cNvPr>
        <xdr:cNvCxnSpPr/>
      </xdr:nvCxnSpPr>
      <xdr:spPr>
        <a:xfrm flipH="1">
          <a:off x="4911285" y="2380555"/>
          <a:ext cx="5562" cy="38823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5862</xdr:colOff>
      <xdr:row>13</xdr:row>
      <xdr:rowOff>11723</xdr:rowOff>
    </xdr:from>
    <xdr:to>
      <xdr:col>6</xdr:col>
      <xdr:colOff>11723</xdr:colOff>
      <xdr:row>34</xdr:row>
      <xdr:rowOff>11723</xdr:rowOff>
    </xdr:to>
    <xdr:cxnSp macro="">
      <xdr:nvCxnSpPr>
        <xdr:cNvPr id="67" name="Connettore diritto 66">
          <a:extLst>
            <a:ext uri="{FF2B5EF4-FFF2-40B4-BE49-F238E27FC236}">
              <a16:creationId xmlns:a16="http://schemas.microsoft.com/office/drawing/2014/main" id="{5D0A6B3A-F243-42B0-8190-BBC9A4F6AF5E}"/>
            </a:ext>
          </a:extLst>
        </xdr:cNvPr>
        <xdr:cNvCxnSpPr/>
      </xdr:nvCxnSpPr>
      <xdr:spPr>
        <a:xfrm flipH="1">
          <a:off x="3686908" y="2373923"/>
          <a:ext cx="5861" cy="38158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11723</xdr:colOff>
      <xdr:row>13</xdr:row>
      <xdr:rowOff>23446</xdr:rowOff>
    </xdr:from>
    <xdr:to>
      <xdr:col>5</xdr:col>
      <xdr:colOff>11724</xdr:colOff>
      <xdr:row>34</xdr:row>
      <xdr:rowOff>5861</xdr:rowOff>
    </xdr:to>
    <xdr:cxnSp macro="">
      <xdr:nvCxnSpPr>
        <xdr:cNvPr id="69" name="Connettore diritto 68">
          <a:extLst>
            <a:ext uri="{FF2B5EF4-FFF2-40B4-BE49-F238E27FC236}">
              <a16:creationId xmlns:a16="http://schemas.microsoft.com/office/drawing/2014/main" id="{AB867932-CAFB-471B-BABF-4BF2A23E0E23}"/>
            </a:ext>
          </a:extLst>
        </xdr:cNvPr>
        <xdr:cNvCxnSpPr/>
      </xdr:nvCxnSpPr>
      <xdr:spPr>
        <a:xfrm flipH="1">
          <a:off x="3083169" y="2385646"/>
          <a:ext cx="1" cy="37982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17585</xdr:rowOff>
    </xdr:from>
    <xdr:to>
      <xdr:col>4</xdr:col>
      <xdr:colOff>5862</xdr:colOff>
      <xdr:row>34</xdr:row>
      <xdr:rowOff>0</xdr:rowOff>
    </xdr:to>
    <xdr:cxnSp macro="">
      <xdr:nvCxnSpPr>
        <xdr:cNvPr id="72" name="Connettore diritto 71">
          <a:extLst>
            <a:ext uri="{FF2B5EF4-FFF2-40B4-BE49-F238E27FC236}">
              <a16:creationId xmlns:a16="http://schemas.microsoft.com/office/drawing/2014/main" id="{0ED4A93B-32EC-4380-8009-5417A983BC4B}"/>
            </a:ext>
          </a:extLst>
        </xdr:cNvPr>
        <xdr:cNvCxnSpPr/>
      </xdr:nvCxnSpPr>
      <xdr:spPr>
        <a:xfrm>
          <a:off x="2461846" y="2379785"/>
          <a:ext cx="5862" cy="37982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603739</xdr:colOff>
      <xdr:row>13</xdr:row>
      <xdr:rowOff>11723</xdr:rowOff>
    </xdr:from>
    <xdr:to>
      <xdr:col>3</xdr:col>
      <xdr:colOff>11723</xdr:colOff>
      <xdr:row>34</xdr:row>
      <xdr:rowOff>5861</xdr:rowOff>
    </xdr:to>
    <xdr:cxnSp macro="">
      <xdr:nvCxnSpPr>
        <xdr:cNvPr id="74" name="Connettore diritto 73">
          <a:extLst>
            <a:ext uri="{FF2B5EF4-FFF2-40B4-BE49-F238E27FC236}">
              <a16:creationId xmlns:a16="http://schemas.microsoft.com/office/drawing/2014/main" id="{3A9C6F74-CBB3-464C-9001-B20C56199FA7}"/>
            </a:ext>
          </a:extLst>
        </xdr:cNvPr>
        <xdr:cNvCxnSpPr/>
      </xdr:nvCxnSpPr>
      <xdr:spPr>
        <a:xfrm>
          <a:off x="1846385" y="2373923"/>
          <a:ext cx="17584" cy="3810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11723</xdr:colOff>
      <xdr:row>13</xdr:row>
      <xdr:rowOff>11723</xdr:rowOff>
    </xdr:from>
    <xdr:to>
      <xdr:col>2</xdr:col>
      <xdr:colOff>11723</xdr:colOff>
      <xdr:row>33</xdr:row>
      <xdr:rowOff>146538</xdr:rowOff>
    </xdr:to>
    <xdr:cxnSp macro="">
      <xdr:nvCxnSpPr>
        <xdr:cNvPr id="76" name="Connettore diritto 75">
          <a:extLst>
            <a:ext uri="{FF2B5EF4-FFF2-40B4-BE49-F238E27FC236}">
              <a16:creationId xmlns:a16="http://schemas.microsoft.com/office/drawing/2014/main" id="{94A81F39-3214-4765-9BF9-F2AC28134753}"/>
            </a:ext>
          </a:extLst>
        </xdr:cNvPr>
        <xdr:cNvCxnSpPr/>
      </xdr:nvCxnSpPr>
      <xdr:spPr>
        <a:xfrm>
          <a:off x="1254369" y="2373923"/>
          <a:ext cx="0" cy="37689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topLeftCell="A30" workbookViewId="0">
      <selection activeCell="A54" sqref="A54"/>
    </sheetView>
  </sheetViews>
  <sheetFormatPr defaultRowHeight="15" x14ac:dyDescent="0.25"/>
  <cols>
    <col min="5" max="5" width="11.5703125" bestFit="1" customWidth="1"/>
    <col min="14" max="14" width="11.5703125" bestFit="1" customWidth="1"/>
    <col min="17" max="17" width="11.5703125" bestFit="1" customWidth="1"/>
  </cols>
  <sheetData>
    <row r="1" spans="1:20" ht="18.75" x14ac:dyDescent="0.3">
      <c r="A1" s="3"/>
      <c r="B1" s="4" t="s">
        <v>20</v>
      </c>
      <c r="C1" s="4"/>
      <c r="D1" s="4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8.75" x14ac:dyDescent="0.3">
      <c r="A2" s="3"/>
      <c r="B2" s="4"/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8.75" x14ac:dyDescent="0.3">
      <c r="A3" s="3"/>
      <c r="B3" s="4"/>
      <c r="C3" s="4" t="s">
        <v>4</v>
      </c>
      <c r="D3" s="6"/>
      <c r="E3" s="4"/>
      <c r="F3" s="5"/>
      <c r="G3" s="6"/>
      <c r="H3" s="6"/>
      <c r="I3" s="6"/>
      <c r="J3" s="6"/>
      <c r="K3" s="6"/>
      <c r="L3" s="4" t="s">
        <v>5</v>
      </c>
      <c r="M3" s="6"/>
      <c r="N3" s="6"/>
      <c r="O3" s="6"/>
      <c r="P3" s="6"/>
      <c r="Q3" s="6"/>
      <c r="R3" s="6"/>
      <c r="S3" s="6"/>
      <c r="T3" s="6"/>
    </row>
    <row r="4" spans="1:20" ht="18.75" x14ac:dyDescent="0.3">
      <c r="A4" s="3"/>
      <c r="B4" s="7" t="s">
        <v>2</v>
      </c>
      <c r="C4" s="8" t="s">
        <v>3</v>
      </c>
      <c r="D4" s="6" t="s">
        <v>25</v>
      </c>
      <c r="E4" s="4" t="s">
        <v>26</v>
      </c>
      <c r="F4" s="5" t="s">
        <v>27</v>
      </c>
      <c r="G4" s="6" t="s">
        <v>28</v>
      </c>
      <c r="H4" s="6" t="s">
        <v>30</v>
      </c>
      <c r="I4" s="6" t="s">
        <v>29</v>
      </c>
      <c r="J4" s="6"/>
      <c r="K4" s="7" t="s">
        <v>2</v>
      </c>
      <c r="L4" s="8" t="s">
        <v>3</v>
      </c>
      <c r="M4" s="6" t="s">
        <v>25</v>
      </c>
      <c r="N4" s="4" t="s">
        <v>26</v>
      </c>
      <c r="O4" s="5" t="s">
        <v>27</v>
      </c>
      <c r="P4" s="6" t="s">
        <v>28</v>
      </c>
      <c r="Q4" s="6" t="s">
        <v>30</v>
      </c>
      <c r="R4" s="6" t="s">
        <v>29</v>
      </c>
      <c r="S4" s="6"/>
      <c r="T4" s="6"/>
    </row>
    <row r="5" spans="1:20" ht="18.75" x14ac:dyDescent="0.3">
      <c r="A5" s="3"/>
      <c r="B5" s="15">
        <v>100</v>
      </c>
      <c r="C5" s="15">
        <v>2700</v>
      </c>
      <c r="D5" s="15">
        <f>C5-C6</f>
        <v>1064</v>
      </c>
      <c r="E5" s="21">
        <f>D5/C5</f>
        <v>0.39407407407407408</v>
      </c>
      <c r="F5" s="15">
        <f>(C5+C6)/2</f>
        <v>2168</v>
      </c>
      <c r="G5" s="21">
        <f>1-E5</f>
        <v>0.60592592592592598</v>
      </c>
      <c r="H5" s="16">
        <f>SUM(F5:F17)</f>
        <v>5103</v>
      </c>
      <c r="I5" s="16">
        <f>H5/C5</f>
        <v>1.89</v>
      </c>
      <c r="J5" s="6"/>
      <c r="K5" s="15">
        <v>100</v>
      </c>
      <c r="L5" s="15">
        <v>2382</v>
      </c>
      <c r="M5" s="15">
        <f>L5-L6</f>
        <v>896</v>
      </c>
      <c r="N5" s="21">
        <f>M5/L5</f>
        <v>0.37615449202350965</v>
      </c>
      <c r="O5" s="15">
        <f>L5-M5/2</f>
        <v>1934</v>
      </c>
      <c r="P5" s="21">
        <f>1-N5</f>
        <v>0.62384550797649041</v>
      </c>
      <c r="Q5" s="16">
        <f>SUM(O5:O16)</f>
        <v>4667</v>
      </c>
      <c r="R5" s="6">
        <f>Q5/L5</f>
        <v>1.959277917716205</v>
      </c>
      <c r="S5" s="6"/>
      <c r="T5" s="6"/>
    </row>
    <row r="6" spans="1:20" ht="18.75" x14ac:dyDescent="0.3">
      <c r="A6" s="3"/>
      <c r="B6" s="15">
        <v>101</v>
      </c>
      <c r="C6" s="15">
        <v>1636</v>
      </c>
      <c r="D6" s="15">
        <f t="shared" ref="D6:D17" si="0">C6-C7</f>
        <v>653</v>
      </c>
      <c r="E6" s="21">
        <f t="shared" ref="E6:E16" si="1">D6/C6</f>
        <v>0.39914425427872863</v>
      </c>
      <c r="F6" s="15">
        <f t="shared" ref="F6:F16" si="2">(C6+C7)/2</f>
        <v>1309.5</v>
      </c>
      <c r="G6" s="21">
        <f t="shared" ref="G6:G16" si="3">1-E6</f>
        <v>0.60085574572127132</v>
      </c>
      <c r="H6" s="16">
        <f t="shared" ref="H6:H7" si="4">SUM(F6:F18)</f>
        <v>2935</v>
      </c>
      <c r="I6" s="16">
        <f t="shared" ref="I6:I16" si="5">H6/C6</f>
        <v>1.7940097799511003</v>
      </c>
      <c r="J6" s="6"/>
      <c r="K6" s="15">
        <v>101</v>
      </c>
      <c r="L6" s="15">
        <v>1486</v>
      </c>
      <c r="M6" s="15">
        <f t="shared" ref="M6:M17" si="6">L6-L7</f>
        <v>579</v>
      </c>
      <c r="N6" s="21">
        <f t="shared" ref="N6:N16" si="7">M6/L6</f>
        <v>0.38963660834454911</v>
      </c>
      <c r="O6" s="15">
        <f t="shared" ref="O6:O16" si="8">L6-M6/2</f>
        <v>1196.5</v>
      </c>
      <c r="P6" s="21">
        <f t="shared" ref="P6:P16" si="9">1-N6</f>
        <v>0.61036339165545095</v>
      </c>
      <c r="Q6" s="16">
        <f t="shared" ref="Q6:Q15" si="10">SUM(O6:O17)</f>
        <v>2733</v>
      </c>
      <c r="R6" s="6">
        <f t="shared" ref="R6:R16" si="11">Q6/L6</f>
        <v>1.8391655450874831</v>
      </c>
      <c r="S6" s="6"/>
      <c r="T6" s="6"/>
    </row>
    <row r="7" spans="1:20" ht="18.75" x14ac:dyDescent="0.3">
      <c r="A7" s="3"/>
      <c r="B7" s="15">
        <v>102</v>
      </c>
      <c r="C7" s="15">
        <v>983</v>
      </c>
      <c r="D7" s="15">
        <f t="shared" si="0"/>
        <v>423</v>
      </c>
      <c r="E7" s="21">
        <f t="shared" si="1"/>
        <v>0.4303153611393693</v>
      </c>
      <c r="F7" s="15">
        <f t="shared" si="2"/>
        <v>771.5</v>
      </c>
      <c r="G7" s="21">
        <f t="shared" si="3"/>
        <v>0.5696846388606307</v>
      </c>
      <c r="H7" s="16">
        <f t="shared" si="4"/>
        <v>1625.5</v>
      </c>
      <c r="I7" s="16">
        <f t="shared" si="5"/>
        <v>1.6536113936927772</v>
      </c>
      <c r="J7" s="6"/>
      <c r="K7" s="15">
        <v>102</v>
      </c>
      <c r="L7" s="15">
        <v>907</v>
      </c>
      <c r="M7" s="15">
        <f t="shared" si="6"/>
        <v>382</v>
      </c>
      <c r="N7" s="21">
        <f t="shared" si="7"/>
        <v>0.4211686879823594</v>
      </c>
      <c r="O7" s="15">
        <f t="shared" si="8"/>
        <v>716</v>
      </c>
      <c r="P7" s="21">
        <f t="shared" si="9"/>
        <v>0.5788313120176406</v>
      </c>
      <c r="Q7" s="16">
        <f t="shared" si="10"/>
        <v>1536.5</v>
      </c>
      <c r="R7" s="6">
        <f t="shared" si="11"/>
        <v>1.6940463065049614</v>
      </c>
      <c r="S7" s="6"/>
      <c r="T7" s="6"/>
    </row>
    <row r="8" spans="1:20" ht="18.75" x14ac:dyDescent="0.3">
      <c r="A8" s="3"/>
      <c r="B8" s="15">
        <v>103</v>
      </c>
      <c r="C8" s="15">
        <v>560</v>
      </c>
      <c r="D8" s="15">
        <f t="shared" si="0"/>
        <v>260</v>
      </c>
      <c r="E8" s="21">
        <f t="shared" si="1"/>
        <v>0.4642857142857143</v>
      </c>
      <c r="F8" s="15">
        <f t="shared" si="2"/>
        <v>430</v>
      </c>
      <c r="G8" s="21">
        <f t="shared" si="3"/>
        <v>0.5357142857142857</v>
      </c>
      <c r="H8" s="16">
        <f>SUM(F8:F19)</f>
        <v>854</v>
      </c>
      <c r="I8" s="16">
        <f t="shared" si="5"/>
        <v>1.5249999999999999</v>
      </c>
      <c r="J8" s="6"/>
      <c r="K8" s="15">
        <v>103</v>
      </c>
      <c r="L8" s="15">
        <v>525</v>
      </c>
      <c r="M8" s="15">
        <f t="shared" si="6"/>
        <v>238</v>
      </c>
      <c r="N8" s="21">
        <f t="shared" si="7"/>
        <v>0.45333333333333331</v>
      </c>
      <c r="O8" s="15">
        <f t="shared" si="8"/>
        <v>406</v>
      </c>
      <c r="P8" s="21">
        <f t="shared" si="9"/>
        <v>0.54666666666666663</v>
      </c>
      <c r="Q8" s="16">
        <f t="shared" si="10"/>
        <v>820.5</v>
      </c>
      <c r="R8" s="6">
        <f t="shared" si="11"/>
        <v>1.5628571428571429</v>
      </c>
      <c r="S8" s="6"/>
      <c r="T8" s="6"/>
    </row>
    <row r="9" spans="1:20" ht="18.75" x14ac:dyDescent="0.3">
      <c r="A9" s="3"/>
      <c r="B9" s="15">
        <v>104</v>
      </c>
      <c r="C9" s="15">
        <v>300</v>
      </c>
      <c r="D9" s="15">
        <f t="shared" si="0"/>
        <v>149</v>
      </c>
      <c r="E9" s="21">
        <f t="shared" si="1"/>
        <v>0.49666666666666665</v>
      </c>
      <c r="F9" s="15">
        <f t="shared" si="2"/>
        <v>225.5</v>
      </c>
      <c r="G9" s="21">
        <f t="shared" si="3"/>
        <v>0.50333333333333341</v>
      </c>
      <c r="H9" s="16">
        <f>SUM(F9:F19)</f>
        <v>424</v>
      </c>
      <c r="I9" s="16">
        <f t="shared" si="5"/>
        <v>1.4133333333333333</v>
      </c>
      <c r="J9" s="6"/>
      <c r="K9" s="15">
        <v>104</v>
      </c>
      <c r="L9" s="15">
        <v>287</v>
      </c>
      <c r="M9" s="15">
        <f t="shared" si="6"/>
        <v>140</v>
      </c>
      <c r="N9" s="21">
        <f t="shared" si="7"/>
        <v>0.48780487804878048</v>
      </c>
      <c r="O9" s="15">
        <f t="shared" si="8"/>
        <v>217</v>
      </c>
      <c r="P9" s="21">
        <f t="shared" si="9"/>
        <v>0.51219512195121952</v>
      </c>
      <c r="Q9" s="16">
        <f t="shared" si="10"/>
        <v>414.5</v>
      </c>
      <c r="R9" s="6">
        <f t="shared" si="11"/>
        <v>1.4442508710801394</v>
      </c>
      <c r="S9" s="6"/>
      <c r="T9" s="6"/>
    </row>
    <row r="10" spans="1:20" ht="18.75" x14ac:dyDescent="0.3">
      <c r="A10" s="3"/>
      <c r="B10" s="15">
        <v>105</v>
      </c>
      <c r="C10" s="15">
        <v>151</v>
      </c>
      <c r="D10" s="15">
        <f t="shared" si="0"/>
        <v>80</v>
      </c>
      <c r="E10" s="21">
        <f t="shared" si="1"/>
        <v>0.5298013245033113</v>
      </c>
      <c r="F10" s="15">
        <f t="shared" si="2"/>
        <v>111</v>
      </c>
      <c r="G10" s="21">
        <f t="shared" si="3"/>
        <v>0.4701986754966887</v>
      </c>
      <c r="H10" s="16">
        <f>SUM(F10:F19)</f>
        <v>198.5</v>
      </c>
      <c r="I10" s="16">
        <f t="shared" si="5"/>
        <v>1.314569536423841</v>
      </c>
      <c r="J10" s="6"/>
      <c r="K10" s="15">
        <v>105</v>
      </c>
      <c r="L10" s="15">
        <v>147</v>
      </c>
      <c r="M10" s="15">
        <f t="shared" si="6"/>
        <v>76</v>
      </c>
      <c r="N10" s="21">
        <f t="shared" si="7"/>
        <v>0.51700680272108845</v>
      </c>
      <c r="O10" s="15">
        <f t="shared" si="8"/>
        <v>109</v>
      </c>
      <c r="P10" s="21">
        <f t="shared" si="9"/>
        <v>0.48299319727891155</v>
      </c>
      <c r="Q10" s="16">
        <f t="shared" si="10"/>
        <v>197.5</v>
      </c>
      <c r="R10" s="6">
        <f t="shared" si="11"/>
        <v>1.3435374149659864</v>
      </c>
      <c r="S10" s="6"/>
      <c r="T10" s="6"/>
    </row>
    <row r="11" spans="1:20" ht="18.75" x14ac:dyDescent="0.3">
      <c r="A11" s="3"/>
      <c r="B11" s="15">
        <v>106</v>
      </c>
      <c r="C11" s="15">
        <v>71</v>
      </c>
      <c r="D11" s="15">
        <f t="shared" si="0"/>
        <v>40</v>
      </c>
      <c r="E11" s="21">
        <f t="shared" si="1"/>
        <v>0.56338028169014087</v>
      </c>
      <c r="F11" s="15">
        <f t="shared" si="2"/>
        <v>51</v>
      </c>
      <c r="G11" s="21">
        <f t="shared" si="3"/>
        <v>0.43661971830985913</v>
      </c>
      <c r="H11" s="16">
        <f>SUM(F11:F19)</f>
        <v>87.5</v>
      </c>
      <c r="I11" s="16">
        <f t="shared" si="5"/>
        <v>1.232394366197183</v>
      </c>
      <c r="J11" s="6"/>
      <c r="K11" s="15">
        <v>106</v>
      </c>
      <c r="L11" s="15">
        <v>71</v>
      </c>
      <c r="M11" s="15">
        <f t="shared" si="6"/>
        <v>39</v>
      </c>
      <c r="N11" s="21">
        <f t="shared" si="7"/>
        <v>0.54929577464788737</v>
      </c>
      <c r="O11" s="15">
        <f t="shared" si="8"/>
        <v>51.5</v>
      </c>
      <c r="P11" s="21">
        <f t="shared" si="9"/>
        <v>0.45070422535211263</v>
      </c>
      <c r="Q11" s="16">
        <f t="shared" si="10"/>
        <v>88.5</v>
      </c>
      <c r="R11" s="6">
        <f t="shared" si="11"/>
        <v>1.2464788732394365</v>
      </c>
      <c r="S11" s="6"/>
      <c r="T11" s="6"/>
    </row>
    <row r="12" spans="1:20" ht="18.75" x14ac:dyDescent="0.3">
      <c r="A12" s="3"/>
      <c r="B12" s="15">
        <v>107</v>
      </c>
      <c r="C12" s="15">
        <v>31</v>
      </c>
      <c r="D12" s="15">
        <f t="shared" si="0"/>
        <v>18</v>
      </c>
      <c r="E12" s="21">
        <f t="shared" si="1"/>
        <v>0.58064516129032262</v>
      </c>
      <c r="F12" s="15">
        <f t="shared" si="2"/>
        <v>22</v>
      </c>
      <c r="G12" s="21">
        <f t="shared" si="3"/>
        <v>0.41935483870967738</v>
      </c>
      <c r="H12" s="16">
        <f>SUM(F12:F19)</f>
        <v>36.5</v>
      </c>
      <c r="I12" s="16">
        <f t="shared" si="5"/>
        <v>1.1774193548387097</v>
      </c>
      <c r="J12" s="6"/>
      <c r="K12" s="15">
        <v>107</v>
      </c>
      <c r="L12" s="15">
        <v>32</v>
      </c>
      <c r="M12" s="15">
        <f t="shared" si="6"/>
        <v>19</v>
      </c>
      <c r="N12" s="21">
        <f t="shared" si="7"/>
        <v>0.59375</v>
      </c>
      <c r="O12" s="15">
        <f t="shared" si="8"/>
        <v>22.5</v>
      </c>
      <c r="P12" s="21">
        <f t="shared" si="9"/>
        <v>0.40625</v>
      </c>
      <c r="Q12" s="16">
        <f t="shared" si="10"/>
        <v>37</v>
      </c>
      <c r="R12" s="6">
        <f t="shared" si="11"/>
        <v>1.15625</v>
      </c>
      <c r="S12" s="6"/>
      <c r="T12" s="6"/>
    </row>
    <row r="13" spans="1:20" ht="18.75" x14ac:dyDescent="0.3">
      <c r="A13" s="3"/>
      <c r="B13" s="15">
        <v>108</v>
      </c>
      <c r="C13" s="15">
        <v>13</v>
      </c>
      <c r="D13" s="15">
        <f t="shared" si="0"/>
        <v>8</v>
      </c>
      <c r="E13" s="21">
        <f t="shared" si="1"/>
        <v>0.61538461538461542</v>
      </c>
      <c r="F13" s="15">
        <f t="shared" si="2"/>
        <v>9</v>
      </c>
      <c r="G13" s="21">
        <f t="shared" si="3"/>
        <v>0.38461538461538458</v>
      </c>
      <c r="H13" s="16">
        <f>SUM(F13:F19)</f>
        <v>14.5</v>
      </c>
      <c r="I13" s="16">
        <f t="shared" si="5"/>
        <v>1.1153846153846154</v>
      </c>
      <c r="J13" s="6"/>
      <c r="K13" s="15">
        <v>108</v>
      </c>
      <c r="L13" s="15">
        <v>13</v>
      </c>
      <c r="M13" s="15">
        <f t="shared" si="6"/>
        <v>8</v>
      </c>
      <c r="N13" s="21">
        <f t="shared" si="7"/>
        <v>0.61538461538461542</v>
      </c>
      <c r="O13" s="15">
        <f t="shared" si="8"/>
        <v>9</v>
      </c>
      <c r="P13" s="21">
        <f t="shared" si="9"/>
        <v>0.38461538461538458</v>
      </c>
      <c r="Q13" s="16">
        <f t="shared" si="10"/>
        <v>14.5</v>
      </c>
      <c r="R13" s="6">
        <f t="shared" si="11"/>
        <v>1.1153846153846154</v>
      </c>
      <c r="S13" s="6"/>
      <c r="T13" s="6"/>
    </row>
    <row r="14" spans="1:20" ht="18.75" x14ac:dyDescent="0.3">
      <c r="A14" s="3"/>
      <c r="B14" s="15">
        <v>109</v>
      </c>
      <c r="C14" s="15">
        <v>5</v>
      </c>
      <c r="D14" s="15">
        <f t="shared" si="0"/>
        <v>3</v>
      </c>
      <c r="E14" s="21">
        <f t="shared" si="1"/>
        <v>0.6</v>
      </c>
      <c r="F14" s="15">
        <f t="shared" si="2"/>
        <v>3.5</v>
      </c>
      <c r="G14" s="21">
        <f t="shared" si="3"/>
        <v>0.4</v>
      </c>
      <c r="H14" s="16">
        <f>SUM(F14:F19)</f>
        <v>5.5</v>
      </c>
      <c r="I14" s="16">
        <f t="shared" si="5"/>
        <v>1.1000000000000001</v>
      </c>
      <c r="J14" s="6"/>
      <c r="K14" s="15">
        <v>109</v>
      </c>
      <c r="L14" s="15">
        <v>5</v>
      </c>
      <c r="M14" s="15">
        <f t="shared" si="6"/>
        <v>3</v>
      </c>
      <c r="N14" s="21">
        <f t="shared" si="7"/>
        <v>0.6</v>
      </c>
      <c r="O14" s="15">
        <f t="shared" si="8"/>
        <v>3.5</v>
      </c>
      <c r="P14" s="21">
        <f t="shared" si="9"/>
        <v>0.4</v>
      </c>
      <c r="Q14" s="16">
        <f t="shared" si="10"/>
        <v>5.5</v>
      </c>
      <c r="R14" s="6">
        <f t="shared" si="11"/>
        <v>1.1000000000000001</v>
      </c>
      <c r="S14" s="6"/>
      <c r="T14" s="6"/>
    </row>
    <row r="15" spans="1:20" ht="18.75" x14ac:dyDescent="0.3">
      <c r="A15" s="3"/>
      <c r="B15" s="15">
        <v>110</v>
      </c>
      <c r="C15" s="15">
        <v>2</v>
      </c>
      <c r="D15" s="15">
        <f t="shared" si="0"/>
        <v>1</v>
      </c>
      <c r="E15" s="21">
        <f t="shared" si="1"/>
        <v>0.5</v>
      </c>
      <c r="F15" s="15">
        <f t="shared" si="2"/>
        <v>1.5</v>
      </c>
      <c r="G15" s="21">
        <f t="shared" si="3"/>
        <v>0.5</v>
      </c>
      <c r="H15" s="16">
        <f>SUM(F15:F19)</f>
        <v>2</v>
      </c>
      <c r="I15" s="16">
        <f t="shared" si="5"/>
        <v>1</v>
      </c>
      <c r="J15" s="6"/>
      <c r="K15" s="15">
        <v>110</v>
      </c>
      <c r="L15" s="15">
        <v>2</v>
      </c>
      <c r="M15" s="15">
        <f t="shared" si="6"/>
        <v>1</v>
      </c>
      <c r="N15" s="21">
        <f t="shared" si="7"/>
        <v>0.5</v>
      </c>
      <c r="O15" s="15">
        <f t="shared" si="8"/>
        <v>1.5</v>
      </c>
      <c r="P15" s="21">
        <f t="shared" si="9"/>
        <v>0.5</v>
      </c>
      <c r="Q15" s="16">
        <f t="shared" si="10"/>
        <v>2</v>
      </c>
      <c r="R15" s="6">
        <f t="shared" si="11"/>
        <v>1</v>
      </c>
      <c r="S15" s="6"/>
      <c r="T15" s="6"/>
    </row>
    <row r="16" spans="1:20" ht="18.75" x14ac:dyDescent="0.3">
      <c r="A16" s="3"/>
      <c r="B16" s="15">
        <v>111</v>
      </c>
      <c r="C16" s="15">
        <v>1</v>
      </c>
      <c r="D16" s="15">
        <f t="shared" si="0"/>
        <v>1</v>
      </c>
      <c r="E16" s="21">
        <f t="shared" si="1"/>
        <v>1</v>
      </c>
      <c r="F16" s="15">
        <f t="shared" si="2"/>
        <v>0.5</v>
      </c>
      <c r="G16" s="21">
        <f t="shared" si="3"/>
        <v>0</v>
      </c>
      <c r="H16" s="16">
        <f>SUM(F16:F19)</f>
        <v>0.5</v>
      </c>
      <c r="I16" s="16">
        <f t="shared" si="5"/>
        <v>0.5</v>
      </c>
      <c r="J16" s="6"/>
      <c r="K16" s="15">
        <v>111</v>
      </c>
      <c r="L16" s="15">
        <v>1</v>
      </c>
      <c r="M16" s="15">
        <f t="shared" si="6"/>
        <v>1</v>
      </c>
      <c r="N16" s="21">
        <f t="shared" si="7"/>
        <v>1</v>
      </c>
      <c r="O16" s="15">
        <f t="shared" si="8"/>
        <v>0.5</v>
      </c>
      <c r="P16" s="21">
        <f t="shared" si="9"/>
        <v>0</v>
      </c>
      <c r="Q16" s="16">
        <f>SUM(O16:O27)</f>
        <v>0.5</v>
      </c>
      <c r="R16" s="6">
        <f t="shared" si="11"/>
        <v>0.5</v>
      </c>
      <c r="S16" s="6"/>
      <c r="T16" s="6"/>
    </row>
    <row r="17" spans="1:20" ht="18.75" x14ac:dyDescent="0.3">
      <c r="A17" s="3"/>
      <c r="B17" s="15">
        <v>112</v>
      </c>
      <c r="C17" s="15">
        <v>0</v>
      </c>
      <c r="D17" s="15">
        <f t="shared" si="0"/>
        <v>0</v>
      </c>
      <c r="E17" s="21"/>
      <c r="F17" s="15"/>
      <c r="G17" s="21"/>
      <c r="H17" s="15"/>
      <c r="I17" s="15"/>
      <c r="J17" s="6"/>
      <c r="K17" s="15">
        <v>112</v>
      </c>
      <c r="L17" s="15">
        <v>0</v>
      </c>
      <c r="M17" s="15">
        <f t="shared" si="6"/>
        <v>0</v>
      </c>
      <c r="N17" s="21"/>
      <c r="O17" s="15"/>
      <c r="P17" s="15"/>
      <c r="Q17" s="15"/>
      <c r="R17" s="6"/>
      <c r="S17" s="6"/>
      <c r="T17" s="6"/>
    </row>
    <row r="18" spans="1:20" ht="18.75" x14ac:dyDescent="0.3">
      <c r="A18" s="3"/>
      <c r="D18" s="15"/>
      <c r="E18" s="21"/>
      <c r="M18" s="6"/>
      <c r="N18" s="19"/>
      <c r="O18" s="6"/>
      <c r="P18" s="6"/>
      <c r="Q18" s="6"/>
      <c r="R18" s="6"/>
      <c r="S18" s="6"/>
      <c r="T18" s="6"/>
    </row>
    <row r="19" spans="1:20" ht="18.75" x14ac:dyDescent="0.3">
      <c r="A19" s="3"/>
      <c r="D19" s="15"/>
      <c r="E19" s="21"/>
      <c r="M19" s="6"/>
      <c r="N19" s="19"/>
      <c r="O19" s="6"/>
      <c r="P19" s="6"/>
      <c r="Q19" s="6"/>
      <c r="R19" s="6"/>
      <c r="S19" s="6"/>
      <c r="T19" s="6"/>
    </row>
    <row r="20" spans="1:20" ht="18.75" x14ac:dyDescent="0.3">
      <c r="A20" s="4" t="s">
        <v>24</v>
      </c>
      <c r="B20" s="9"/>
      <c r="C20" s="9"/>
      <c r="D20" s="9"/>
      <c r="E20" s="5"/>
      <c r="F20" s="6"/>
      <c r="G20" s="6"/>
      <c r="H20" s="6"/>
      <c r="I20" s="6"/>
      <c r="J20" s="6"/>
      <c r="K20" s="6"/>
      <c r="L20" s="14"/>
      <c r="M20" s="6"/>
      <c r="N20" s="19"/>
      <c r="O20" s="6"/>
      <c r="P20" s="6"/>
      <c r="Q20" s="6"/>
      <c r="R20" s="6"/>
      <c r="S20" s="6"/>
      <c r="T20" s="6"/>
    </row>
    <row r="21" spans="1:20" s="1" customFormat="1" ht="18.75" x14ac:dyDescent="0.3">
      <c r="A21" s="4"/>
      <c r="B21" s="9"/>
      <c r="C21" s="9"/>
      <c r="D21" s="9"/>
      <c r="E21" s="5"/>
      <c r="F21" s="6"/>
      <c r="G21" s="6"/>
      <c r="H21" s="6"/>
      <c r="I21" s="6"/>
      <c r="J21" s="6"/>
      <c r="K21" s="6" t="s">
        <v>32</v>
      </c>
      <c r="L21" s="14"/>
      <c r="M21" s="14"/>
      <c r="N21" s="20" t="s">
        <v>33</v>
      </c>
      <c r="O21" s="14"/>
      <c r="P21" s="14"/>
      <c r="Q21" s="14"/>
      <c r="R21" s="14"/>
      <c r="S21" s="14"/>
      <c r="T21" s="14"/>
    </row>
    <row r="22" spans="1:20" s="1" customFormat="1" ht="18.75" x14ac:dyDescent="0.3">
      <c r="A22" s="4" t="s">
        <v>10</v>
      </c>
      <c r="B22" s="9"/>
      <c r="C22" s="9"/>
      <c r="D22" s="9"/>
      <c r="E22" s="5"/>
      <c r="F22" s="10"/>
      <c r="G22" s="6"/>
      <c r="H22" s="6"/>
      <c r="I22" s="6"/>
      <c r="J22" s="6" t="s">
        <v>31</v>
      </c>
      <c r="K22" s="6">
        <f>C15/C10</f>
        <v>1.3245033112582781E-2</v>
      </c>
      <c r="L22" s="6"/>
      <c r="N22" s="22">
        <f>L15/L10</f>
        <v>1.3605442176870748E-2</v>
      </c>
      <c r="O22" s="14"/>
      <c r="P22" s="14"/>
      <c r="Q22" s="14"/>
      <c r="R22" s="14"/>
      <c r="S22" s="14"/>
      <c r="T22" s="14"/>
    </row>
    <row r="23" spans="1:20" s="1" customFormat="1" ht="18.75" x14ac:dyDescent="0.3">
      <c r="A23" s="4"/>
      <c r="B23" s="9"/>
      <c r="C23" s="9"/>
      <c r="D23" s="9"/>
      <c r="E23" s="4"/>
      <c r="F23" s="10"/>
      <c r="G23" s="6"/>
      <c r="H23" s="6"/>
      <c r="I23" s="6"/>
      <c r="J23" s="6"/>
      <c r="K23" s="6"/>
      <c r="L23" s="6"/>
      <c r="N23" s="18"/>
      <c r="O23" s="14"/>
      <c r="P23" s="14"/>
      <c r="Q23" s="14"/>
      <c r="R23" s="14"/>
      <c r="S23" s="14"/>
      <c r="T23" s="14"/>
    </row>
    <row r="24" spans="1:20" ht="18.75" x14ac:dyDescent="0.3">
      <c r="A24" s="4" t="s">
        <v>0</v>
      </c>
      <c r="B24" s="9"/>
      <c r="C24" s="9"/>
      <c r="D24" s="9"/>
      <c r="E24" s="4"/>
      <c r="F24" s="11"/>
      <c r="G24" s="12"/>
      <c r="H24" s="6"/>
      <c r="I24" s="6"/>
      <c r="J24" s="6" t="s">
        <v>34</v>
      </c>
      <c r="K24" s="6">
        <f>SUM(D5:D9) /C5</f>
        <v>0.94407407407407407</v>
      </c>
      <c r="L24" s="6"/>
      <c r="N24" s="23">
        <f>SUM(M5:M9) /L5</f>
        <v>0.9382871536523929</v>
      </c>
      <c r="O24" s="6"/>
      <c r="P24" s="6"/>
      <c r="Q24" s="6"/>
      <c r="R24" s="6"/>
      <c r="S24" s="6"/>
      <c r="T24" s="6"/>
    </row>
    <row r="25" spans="1:20" ht="18.75" x14ac:dyDescent="0.3">
      <c r="A25" s="4"/>
      <c r="B25" s="9"/>
      <c r="C25" s="9"/>
      <c r="D25" s="9"/>
      <c r="E25" s="4"/>
      <c r="F25" s="11"/>
      <c r="G25" s="12"/>
      <c r="H25" s="6"/>
      <c r="I25" s="6"/>
      <c r="J25" s="6"/>
      <c r="K25" s="6"/>
      <c r="O25" s="6"/>
      <c r="P25" s="6"/>
      <c r="Q25" s="6"/>
      <c r="R25" s="6"/>
      <c r="S25" s="6"/>
      <c r="T25" s="6"/>
    </row>
    <row r="26" spans="1:20" ht="18.75" x14ac:dyDescent="0.3">
      <c r="A26" s="13" t="s">
        <v>8</v>
      </c>
      <c r="B26" s="9"/>
      <c r="C26" s="9"/>
      <c r="D26" s="9"/>
      <c r="E26" s="4"/>
      <c r="F26" s="11"/>
      <c r="G26" s="12"/>
      <c r="H26" s="6"/>
      <c r="I26" s="6"/>
      <c r="J26" s="6"/>
      <c r="K26" s="6">
        <f>SUM(D7:D11)</f>
        <v>952</v>
      </c>
      <c r="L26" t="s">
        <v>35</v>
      </c>
      <c r="M26">
        <f>C7-C12</f>
        <v>952</v>
      </c>
      <c r="N26">
        <f>SUM(M7:M11)</f>
        <v>875</v>
      </c>
      <c r="O26" s="6" t="s">
        <v>35</v>
      </c>
      <c r="P26" s="6">
        <f>L7-L12</f>
        <v>875</v>
      </c>
      <c r="Q26" s="6"/>
      <c r="R26" s="6"/>
      <c r="S26" s="6"/>
      <c r="T26" s="6"/>
    </row>
    <row r="27" spans="1:20" ht="18.75" x14ac:dyDescent="0.3">
      <c r="A27" s="6"/>
      <c r="B27" s="9"/>
      <c r="C27" s="9"/>
      <c r="D27" s="9"/>
      <c r="E27" s="4"/>
      <c r="F27" s="12"/>
      <c r="G27" s="12"/>
      <c r="H27" s="6"/>
      <c r="I27" s="6"/>
      <c r="J27" s="6"/>
      <c r="K27" s="6"/>
    </row>
    <row r="28" spans="1:20" ht="20.25" x14ac:dyDescent="0.35">
      <c r="A28" s="4" t="s">
        <v>7</v>
      </c>
      <c r="B28" s="9"/>
      <c r="C28" s="9"/>
      <c r="D28" s="9"/>
      <c r="E28" s="4"/>
      <c r="F28" s="12"/>
      <c r="G28" s="12"/>
      <c r="H28" s="6"/>
      <c r="I28" s="6"/>
      <c r="J28" s="6" t="s">
        <v>36</v>
      </c>
      <c r="K28" s="10">
        <f>I13</f>
        <v>1.1153846153846154</v>
      </c>
      <c r="L28" s="17"/>
      <c r="N28" s="24">
        <f>R13</f>
        <v>1.1153846153846154</v>
      </c>
    </row>
    <row r="29" spans="1:20" ht="18.75" x14ac:dyDescent="0.3">
      <c r="A29" s="4"/>
      <c r="B29" s="9"/>
      <c r="C29" s="9"/>
      <c r="D29" s="9"/>
      <c r="E29" s="4"/>
      <c r="F29" s="12"/>
      <c r="G29" s="12"/>
      <c r="H29" s="6"/>
      <c r="I29" s="6"/>
      <c r="J29" s="6"/>
      <c r="K29" s="6"/>
    </row>
    <row r="30" spans="1:20" ht="18.75" x14ac:dyDescent="0.3">
      <c r="A30" s="4" t="s">
        <v>1</v>
      </c>
      <c r="B30" s="9"/>
      <c r="C30" s="9"/>
      <c r="D30" s="9"/>
      <c r="E30" s="4"/>
      <c r="F30" s="12"/>
      <c r="G30" s="12"/>
      <c r="H30" s="6"/>
      <c r="I30" s="6"/>
      <c r="J30" s="6"/>
      <c r="K30" s="6">
        <f>SUM(F8:F12) /C8</f>
        <v>1.4991071428571427</v>
      </c>
      <c r="N30" s="24">
        <f>SUM(O8:O12) /L8</f>
        <v>1.5352380952380953</v>
      </c>
    </row>
    <row r="31" spans="1:20" ht="18.7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0" ht="18.75" x14ac:dyDescent="0.3">
      <c r="A32" s="14" t="s">
        <v>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2" ht="18.75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2" ht="18.75" x14ac:dyDescent="0.3">
      <c r="F34" s="14"/>
      <c r="G34" s="14"/>
      <c r="H34" s="14"/>
      <c r="I34" s="14"/>
      <c r="J34" s="14"/>
      <c r="K34" s="14"/>
    </row>
    <row r="37" spans="1:12" ht="18.75" x14ac:dyDescent="0.3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8.75" x14ac:dyDescent="0.3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52" spans="1:5" ht="18.75" x14ac:dyDescent="0.3">
      <c r="A52" s="14" t="s">
        <v>6</v>
      </c>
      <c r="B52" s="14"/>
      <c r="C52" s="14"/>
      <c r="D52" s="14"/>
      <c r="E52" s="14"/>
    </row>
    <row r="54" spans="1:5" x14ac:dyDescent="0.25">
      <c r="A54" t="s">
        <v>38</v>
      </c>
    </row>
    <row r="58" spans="1:5" x14ac:dyDescent="0.25">
      <c r="A58" t="s">
        <v>37</v>
      </c>
    </row>
    <row r="94" spans="13:13" ht="18.75" x14ac:dyDescent="0.3">
      <c r="M94" s="14"/>
    </row>
    <row r="95" spans="13:13" ht="18.75" x14ac:dyDescent="0.3">
      <c r="M95" s="14"/>
    </row>
    <row r="96" spans="13:13" ht="18.75" x14ac:dyDescent="0.3">
      <c r="M96" s="6"/>
    </row>
    <row r="97" spans="13:13" ht="18.75" x14ac:dyDescent="0.3">
      <c r="M97" s="6"/>
    </row>
    <row r="98" spans="13:13" ht="18.75" x14ac:dyDescent="0.3">
      <c r="M98" s="6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tabSelected="1" topLeftCell="A42" zoomScale="130" zoomScaleNormal="130" workbookViewId="0">
      <selection activeCell="C49" sqref="C49"/>
    </sheetView>
  </sheetViews>
  <sheetFormatPr defaultRowHeight="15" x14ac:dyDescent="0.25"/>
  <cols>
    <col min="2" max="2" width="9.28515625" bestFit="1" customWidth="1"/>
  </cols>
  <sheetData>
    <row r="1" spans="1:3" x14ac:dyDescent="0.25">
      <c r="A1" t="s">
        <v>19</v>
      </c>
      <c r="B1" t="s">
        <v>11</v>
      </c>
    </row>
    <row r="2" spans="1:3" x14ac:dyDescent="0.25">
      <c r="B2" t="s">
        <v>12</v>
      </c>
    </row>
    <row r="4" spans="1:3" x14ac:dyDescent="0.25">
      <c r="B4" t="s">
        <v>13</v>
      </c>
      <c r="C4" s="2">
        <v>100000</v>
      </c>
    </row>
    <row r="5" spans="1:3" x14ac:dyDescent="0.25">
      <c r="B5" t="s">
        <v>14</v>
      </c>
      <c r="C5" s="2">
        <v>300000</v>
      </c>
    </row>
    <row r="6" spans="1:3" x14ac:dyDescent="0.25">
      <c r="B6" t="s">
        <v>15</v>
      </c>
      <c r="C6" s="2">
        <v>500000</v>
      </c>
    </row>
    <row r="7" spans="1:3" x14ac:dyDescent="0.25">
      <c r="B7" t="s">
        <v>16</v>
      </c>
      <c r="C7" s="2">
        <v>300000</v>
      </c>
    </row>
    <row r="8" spans="1:3" x14ac:dyDescent="0.25">
      <c r="B8" t="s">
        <v>17</v>
      </c>
      <c r="C8" s="2">
        <v>200000</v>
      </c>
    </row>
    <row r="9" spans="1:3" x14ac:dyDescent="0.25">
      <c r="B9" t="s">
        <v>18</v>
      </c>
      <c r="C9" s="2">
        <v>100000</v>
      </c>
    </row>
    <row r="10" spans="1:3" x14ac:dyDescent="0.25">
      <c r="C10" s="2"/>
    </row>
    <row r="11" spans="1:3" x14ac:dyDescent="0.25">
      <c r="A11" t="s">
        <v>22</v>
      </c>
    </row>
    <row r="16" spans="1:3" x14ac:dyDescent="0.25">
      <c r="A16">
        <v>6</v>
      </c>
    </row>
    <row r="18" spans="1:8" x14ac:dyDescent="0.25">
      <c r="G18" s="25">
        <v>100000</v>
      </c>
      <c r="H18" s="25"/>
    </row>
    <row r="19" spans="1:8" x14ac:dyDescent="0.25">
      <c r="A19">
        <v>5</v>
      </c>
      <c r="G19">
        <v>100000</v>
      </c>
    </row>
    <row r="21" spans="1:8" x14ac:dyDescent="0.25">
      <c r="F21" s="25">
        <v>200000</v>
      </c>
      <c r="G21" s="25"/>
    </row>
    <row r="22" spans="1:8" x14ac:dyDescent="0.25">
      <c r="A22">
        <v>4</v>
      </c>
      <c r="F22">
        <v>300000</v>
      </c>
    </row>
    <row r="24" spans="1:8" x14ac:dyDescent="0.25">
      <c r="E24" s="25">
        <v>300000</v>
      </c>
      <c r="F24" s="25"/>
    </row>
    <row r="25" spans="1:8" x14ac:dyDescent="0.25">
      <c r="A25">
        <v>3</v>
      </c>
      <c r="E25">
        <v>600000</v>
      </c>
    </row>
    <row r="27" spans="1:8" x14ac:dyDescent="0.25">
      <c r="D27" s="25">
        <v>500000</v>
      </c>
      <c r="E27" s="25"/>
    </row>
    <row r="28" spans="1:8" x14ac:dyDescent="0.25">
      <c r="A28">
        <v>2</v>
      </c>
      <c r="D28">
        <v>1100000</v>
      </c>
    </row>
    <row r="30" spans="1:8" x14ac:dyDescent="0.25">
      <c r="C30" s="25">
        <v>300000</v>
      </c>
      <c r="D30" s="25"/>
    </row>
    <row r="31" spans="1:8" x14ac:dyDescent="0.25">
      <c r="A31">
        <v>1</v>
      </c>
      <c r="C31">
        <v>1400000</v>
      </c>
    </row>
    <row r="33" spans="1:8" x14ac:dyDescent="0.25">
      <c r="B33" s="26">
        <v>100000</v>
      </c>
      <c r="C33" s="26"/>
    </row>
    <row r="34" spans="1:8" x14ac:dyDescent="0.25">
      <c r="B34" s="2">
        <v>1500000</v>
      </c>
    </row>
    <row r="35" spans="1:8" x14ac:dyDescent="0.25">
      <c r="B35">
        <v>2015</v>
      </c>
      <c r="C35">
        <v>2016</v>
      </c>
      <c r="D35">
        <v>2017</v>
      </c>
      <c r="E35">
        <v>2018</v>
      </c>
      <c r="F35">
        <v>2019</v>
      </c>
      <c r="G35">
        <v>2020</v>
      </c>
      <c r="H35">
        <v>2021</v>
      </c>
    </row>
    <row r="37" spans="1:8" x14ac:dyDescent="0.25">
      <c r="A37" t="s">
        <v>23</v>
      </c>
    </row>
    <row r="39" spans="1:8" x14ac:dyDescent="0.25">
      <c r="A39" t="s">
        <v>39</v>
      </c>
      <c r="B39" t="s">
        <v>40</v>
      </c>
      <c r="D39" t="s">
        <v>41</v>
      </c>
      <c r="F39" t="s">
        <v>26</v>
      </c>
    </row>
    <row r="40" spans="1:8" x14ac:dyDescent="0.25">
      <c r="A40">
        <v>0</v>
      </c>
      <c r="B40">
        <v>1500000</v>
      </c>
      <c r="D40" s="2">
        <f t="shared" ref="D40:D45" si="0">C4</f>
        <v>100000</v>
      </c>
      <c r="F40">
        <f>$D40/$B40</f>
        <v>6.6666666666666666E-2</v>
      </c>
    </row>
    <row r="41" spans="1:8" x14ac:dyDescent="0.25">
      <c r="A41">
        <v>1</v>
      </c>
      <c r="B41">
        <v>1400000</v>
      </c>
      <c r="D41" s="2">
        <f t="shared" si="0"/>
        <v>300000</v>
      </c>
      <c r="F41">
        <f t="shared" ref="F41:F45" si="1">$D41/$B41</f>
        <v>0.21428571428571427</v>
      </c>
    </row>
    <row r="42" spans="1:8" x14ac:dyDescent="0.25">
      <c r="A42">
        <v>2</v>
      </c>
      <c r="B42">
        <v>1100000</v>
      </c>
      <c r="D42" s="2">
        <f t="shared" si="0"/>
        <v>500000</v>
      </c>
      <c r="F42">
        <f t="shared" si="1"/>
        <v>0.45454545454545453</v>
      </c>
    </row>
    <row r="43" spans="1:8" x14ac:dyDescent="0.25">
      <c r="A43">
        <v>3</v>
      </c>
      <c r="B43">
        <v>600000</v>
      </c>
      <c r="D43" s="2">
        <f t="shared" si="0"/>
        <v>300000</v>
      </c>
      <c r="F43">
        <f t="shared" si="1"/>
        <v>0.5</v>
      </c>
    </row>
    <row r="44" spans="1:8" x14ac:dyDescent="0.25">
      <c r="A44">
        <v>4</v>
      </c>
      <c r="B44">
        <v>300000</v>
      </c>
      <c r="D44" s="2">
        <f t="shared" si="0"/>
        <v>200000</v>
      </c>
      <c r="F44">
        <f t="shared" si="1"/>
        <v>0.66666666666666663</v>
      </c>
    </row>
    <row r="45" spans="1:8" x14ac:dyDescent="0.25">
      <c r="A45">
        <v>5</v>
      </c>
      <c r="B45">
        <v>100000</v>
      </c>
      <c r="D45" s="2">
        <f t="shared" si="0"/>
        <v>100000</v>
      </c>
      <c r="F45">
        <f t="shared" si="1"/>
        <v>1</v>
      </c>
    </row>
    <row r="46" spans="1:8" x14ac:dyDescent="0.25">
      <c r="A46">
        <v>6</v>
      </c>
      <c r="B46">
        <v>0</v>
      </c>
    </row>
    <row r="48" spans="1:8" x14ac:dyDescent="0.25">
      <c r="A48" t="s">
        <v>39</v>
      </c>
      <c r="B48" t="s">
        <v>3</v>
      </c>
      <c r="C48" t="s">
        <v>26</v>
      </c>
      <c r="D48" t="s">
        <v>25</v>
      </c>
      <c r="E48" t="s">
        <v>28</v>
      </c>
      <c r="F48" t="s">
        <v>27</v>
      </c>
      <c r="G48" t="s">
        <v>30</v>
      </c>
      <c r="H48" t="s">
        <v>29</v>
      </c>
    </row>
    <row r="49" spans="1:8" x14ac:dyDescent="0.25">
      <c r="A49">
        <v>0</v>
      </c>
      <c r="B49">
        <v>100000</v>
      </c>
      <c r="C49">
        <v>6.6666666666666666E-2</v>
      </c>
      <c r="D49">
        <f>B49*C49</f>
        <v>6666.666666666667</v>
      </c>
      <c r="E49">
        <f>1-C49</f>
        <v>0.93333333333333335</v>
      </c>
      <c r="F49">
        <f>(B49+B50)/2</f>
        <v>96666.666666666657</v>
      </c>
      <c r="G49">
        <f>SUM(F49:F54)</f>
        <v>283333.33333333326</v>
      </c>
      <c r="H49">
        <f>G49/B49</f>
        <v>2.8333333333333326</v>
      </c>
    </row>
    <row r="50" spans="1:8" x14ac:dyDescent="0.25">
      <c r="A50">
        <v>1</v>
      </c>
      <c r="B50">
        <f>B49-D49</f>
        <v>93333.333333333328</v>
      </c>
      <c r="C50">
        <v>0.21428571428571427</v>
      </c>
      <c r="D50">
        <f>B50*C50</f>
        <v>19999.999999999996</v>
      </c>
      <c r="E50">
        <f t="shared" ref="E50:E54" si="2">1-C50</f>
        <v>0.7857142857142857</v>
      </c>
      <c r="F50">
        <f t="shared" ref="F50:F54" si="3">(B50+B51)/2</f>
        <v>83333.333333333328</v>
      </c>
      <c r="G50">
        <f t="shared" ref="G50:G55" si="4">SUM(F50:F55)</f>
        <v>186666.66666666669</v>
      </c>
      <c r="H50">
        <f t="shared" ref="H50:H54" si="5">G50/B50</f>
        <v>2.0000000000000004</v>
      </c>
    </row>
    <row r="51" spans="1:8" x14ac:dyDescent="0.25">
      <c r="A51">
        <v>2</v>
      </c>
      <c r="B51">
        <f>B50-D50</f>
        <v>73333.333333333328</v>
      </c>
      <c r="C51">
        <v>0.45454545454545453</v>
      </c>
      <c r="D51">
        <f t="shared" ref="D51:D54" si="6">B51*C51</f>
        <v>33333.333333333328</v>
      </c>
      <c r="E51">
        <f t="shared" si="2"/>
        <v>0.54545454545454541</v>
      </c>
      <c r="F51">
        <f t="shared" si="3"/>
        <v>56666.666666666664</v>
      </c>
      <c r="G51">
        <f t="shared" si="4"/>
        <v>103333.33333333331</v>
      </c>
      <c r="H51">
        <f t="shared" si="5"/>
        <v>1.4090909090909089</v>
      </c>
    </row>
    <row r="52" spans="1:8" x14ac:dyDescent="0.25">
      <c r="A52">
        <v>3</v>
      </c>
      <c r="B52">
        <f t="shared" ref="B52:B55" si="7">B51-D51</f>
        <v>40000</v>
      </c>
      <c r="C52">
        <v>0.5</v>
      </c>
      <c r="D52">
        <f t="shared" si="6"/>
        <v>20000</v>
      </c>
      <c r="E52">
        <f t="shared" si="2"/>
        <v>0.5</v>
      </c>
      <c r="F52">
        <f t="shared" si="3"/>
        <v>30000</v>
      </c>
      <c r="G52">
        <f t="shared" si="4"/>
        <v>46666.666666666672</v>
      </c>
      <c r="H52">
        <f t="shared" si="5"/>
        <v>1.1666666666666667</v>
      </c>
    </row>
    <row r="53" spans="1:8" x14ac:dyDescent="0.25">
      <c r="A53">
        <v>4</v>
      </c>
      <c r="B53">
        <f t="shared" si="7"/>
        <v>20000</v>
      </c>
      <c r="C53">
        <v>0.66666666666666663</v>
      </c>
      <c r="D53">
        <f t="shared" si="6"/>
        <v>13333.333333333332</v>
      </c>
      <c r="E53">
        <f t="shared" si="2"/>
        <v>0.33333333333333337</v>
      </c>
      <c r="F53">
        <f t="shared" si="3"/>
        <v>13333.333333333334</v>
      </c>
      <c r="G53">
        <f t="shared" si="4"/>
        <v>16666.666666666668</v>
      </c>
      <c r="H53">
        <f t="shared" si="5"/>
        <v>0.83333333333333337</v>
      </c>
    </row>
    <row r="54" spans="1:8" x14ac:dyDescent="0.25">
      <c r="A54">
        <v>5</v>
      </c>
      <c r="B54">
        <f t="shared" si="7"/>
        <v>6666.6666666666679</v>
      </c>
      <c r="C54">
        <v>1</v>
      </c>
      <c r="D54">
        <f t="shared" si="6"/>
        <v>6666.6666666666679</v>
      </c>
      <c r="E54">
        <f t="shared" si="2"/>
        <v>0</v>
      </c>
      <c r="F54">
        <f t="shared" si="3"/>
        <v>3333.3333333333339</v>
      </c>
      <c r="G54">
        <f t="shared" si="4"/>
        <v>3333.3333333333339</v>
      </c>
      <c r="H54">
        <f t="shared" si="5"/>
        <v>0.5</v>
      </c>
    </row>
    <row r="55" spans="1:8" x14ac:dyDescent="0.25">
      <c r="A55">
        <v>6</v>
      </c>
      <c r="B55">
        <f t="shared" si="7"/>
        <v>0</v>
      </c>
      <c r="D55">
        <f>B55*C55</f>
        <v>0</v>
      </c>
      <c r="F55">
        <f>(B55+B56)/2</f>
        <v>0</v>
      </c>
      <c r="G55">
        <f t="shared" si="4"/>
        <v>0</v>
      </c>
    </row>
    <row r="56" spans="1:8" x14ac:dyDescent="0.25">
      <c r="A56" t="s">
        <v>21</v>
      </c>
    </row>
    <row r="58" spans="1:8" x14ac:dyDescent="0.25">
      <c r="A58" t="s">
        <v>39</v>
      </c>
      <c r="B58" t="s">
        <v>29</v>
      </c>
    </row>
    <row r="59" spans="1:8" x14ac:dyDescent="0.25">
      <c r="A59">
        <v>0</v>
      </c>
      <c r="B59">
        <f>H49</f>
        <v>2.8333333333333326</v>
      </c>
    </row>
  </sheetData>
  <mergeCells count="6">
    <mergeCell ref="G18:H18"/>
    <mergeCell ref="B33:C33"/>
    <mergeCell ref="C30:D30"/>
    <mergeCell ref="D27:E27"/>
    <mergeCell ref="E24:F24"/>
    <mergeCell ref="F21:G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Es.1</vt:lpstr>
      <vt:lpstr>Es.2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2016-05-13T07:16:44Z</dcterms:created>
  <dcterms:modified xsi:type="dcterms:W3CDTF">2020-04-04T09:20:51Z</dcterms:modified>
</cp:coreProperties>
</file>