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lezioni ppt e pdf\"/>
    </mc:Choice>
  </mc:AlternateContent>
  <xr:revisionPtr revIDLastSave="0" documentId="13_ncr:1_{AA073D59-CB1B-41B0-809E-AE1FB903B1EC}" xr6:coauthVersionLast="44" xr6:coauthVersionMax="44" xr10:uidLastSave="{00000000-0000-0000-0000-000000000000}"/>
  <bookViews>
    <workbookView xWindow="-120" yWindow="-120" windowWidth="29040" windowHeight="15840" activeTab="2" xr2:uid="{58A179E3-B773-4438-A9EE-C8C93417075B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" l="1"/>
  <c r="I11" i="3"/>
  <c r="I4" i="3"/>
  <c r="I5" i="3"/>
  <c r="I6" i="3"/>
  <c r="I7" i="3"/>
  <c r="I8" i="3"/>
  <c r="I9" i="3"/>
  <c r="I3" i="3"/>
  <c r="I19" i="3"/>
  <c r="D11" i="3"/>
  <c r="H4" i="3"/>
  <c r="H5" i="3"/>
  <c r="H6" i="3"/>
  <c r="H7" i="3"/>
  <c r="H8" i="3"/>
  <c r="H9" i="3"/>
  <c r="H3" i="3"/>
  <c r="G5" i="3"/>
  <c r="G6" i="3" s="1"/>
  <c r="G7" i="3" s="1"/>
  <c r="G8" i="3" s="1"/>
  <c r="G9" i="3" s="1"/>
  <c r="G4" i="3"/>
  <c r="G3" i="3"/>
  <c r="L4" i="3"/>
  <c r="L5" i="3"/>
  <c r="L6" i="3"/>
  <c r="L7" i="3"/>
  <c r="L8" i="3"/>
  <c r="L9" i="3"/>
  <c r="L3" i="3"/>
  <c r="F6" i="3"/>
  <c r="F7" i="3"/>
  <c r="F8" i="3"/>
  <c r="F9" i="3"/>
  <c r="F5" i="3"/>
  <c r="F4" i="3"/>
  <c r="F3" i="3"/>
  <c r="P29" i="1"/>
  <c r="L29" i="1"/>
  <c r="H11" i="3" l="1"/>
  <c r="L11" i="3" s="1"/>
  <c r="J21" i="3"/>
</calcChain>
</file>

<file path=xl/sharedStrings.xml><?xml version="1.0" encoding="utf-8"?>
<sst xmlns="http://schemas.openxmlformats.org/spreadsheetml/2006/main" count="70" uniqueCount="68">
  <si>
    <t>Lo studio del comportamento riproduttivo delle donne</t>
  </si>
  <si>
    <t xml:space="preserve">Domanda: con quale intensità si riproduce una generazione di donne? </t>
  </si>
  <si>
    <t>Nota: Nel caso della riproduzione, l'evento non è certo, come è invece la morte. Quando seguiamo una generazione alla fine siamo sicuri che tutti si estingueranno. La morte è evento certo.</t>
  </si>
  <si>
    <t>L'intensità finale della morte è 1: tutti i nati moriranno. E' solo questione di tempo, di velocità. Questa si studia tramite la tavola di mortalità.</t>
  </si>
  <si>
    <t>Nel caso della riproduzione, essa non è evento cerrto: non tutte le donne avranno figli e nont tutte con la stessa intensità: alcune ne avranno 1, altre 2, altre…Qual' è il massimo?</t>
  </si>
  <si>
    <t>Il tempo di attesa di un figlio è 9 mesi, più astinenza e amenorrea post-partum,ecc. Insomma, è difficile che una donna abbia più di 15-20 figli.</t>
  </si>
  <si>
    <t>In teoria tra l'età alla I mestruazione el'età alla menopausa una donna potrebbe mettere al mondo 1 figlio all'anno! In pratica ci sono dei limiti: biologici, di coppia (si o no in unione, si o no rapporti sex regolari, divorzio…)</t>
  </si>
  <si>
    <t>In generale, le donne FERTILI (cioè quelle che non hanno impedimenti fisici ada avere figli) possono  o no avere figli e quindi essere o non essere FECONDE.</t>
  </si>
  <si>
    <t>FERTILITA' e FECONDITA' sono due concetti diversi. La Fertilità è un problema medico; la Fecondità è di interesse della demografia.</t>
  </si>
  <si>
    <t xml:space="preserve">Come si studia il comportamento riproduttivo? Attraverso le misure delle FECONDITA', che serve a stimare l'effettiva intensità riproduttiva delle donne. </t>
  </si>
  <si>
    <t>Si misura sia per GENERAZIONI che per CONTEMPORANEI.</t>
  </si>
  <si>
    <t>Oltre alla fecondità=intensità finale della riproduzione, si costruiscono anche misure di cadenza, cioè di calendario:</t>
  </si>
  <si>
    <t>età media alla maternità, alla nascita del primo figlio, età mediana.</t>
  </si>
  <si>
    <t>Età</t>
  </si>
  <si>
    <t>x</t>
  </si>
  <si>
    <t>1.1.t</t>
  </si>
  <si>
    <t>t</t>
  </si>
  <si>
    <t>t+1</t>
  </si>
  <si>
    <t>t+2</t>
  </si>
  <si>
    <t>t+3</t>
  </si>
  <si>
    <t>t+4</t>
  </si>
  <si>
    <t>t+5</t>
  </si>
  <si>
    <t>31.12.t+5</t>
  </si>
  <si>
    <t>In media ogni donna quanti figli?</t>
  </si>
  <si>
    <t>3000/1500=2</t>
  </si>
  <si>
    <t xml:space="preserve">E quanti figli avrebbero 1000 donne di altra generazione (fittizia), se l'intensità fosse la stessa? </t>
  </si>
  <si>
    <t>2*1000=2000</t>
  </si>
  <si>
    <t>Questa è una misura grezza della Fecondità della generazione i= (Nati da donne generazione i/Totale donne generazione i)*1000</t>
  </si>
  <si>
    <t>Nel nostro caso: Fi = (3000/1500)*1000=2000  o 2 figli se non riporto a 1000.</t>
  </si>
  <si>
    <t>La misura è grezza perché non è una misura corretta della reale capacità riproduttiva della generazione, ma la sottostima: perché?</t>
  </si>
  <si>
    <t>MISURE PER GENERAZIONI</t>
  </si>
  <si>
    <t xml:space="preserve">1. Supponiamo di avere una generazione di 1500 donne. Nel corso della loro vita, mettono al mondo 3000 figli. </t>
  </si>
  <si>
    <t>(Foglio 2)</t>
  </si>
  <si>
    <t>donne</t>
  </si>
  <si>
    <t>fx</t>
  </si>
  <si>
    <r>
      <t>Le donne che arrivano a 15 anni sono solo 1200. Quindi Fg</t>
    </r>
    <r>
      <rPr>
        <vertAlign val="superscript"/>
        <sz val="18"/>
        <color theme="1"/>
        <rFont val="Calibri"/>
        <family val="2"/>
        <scheme val="minor"/>
      </rPr>
      <t>i</t>
    </r>
  </si>
  <si>
    <t>per 1000 donne</t>
  </si>
  <si>
    <t>TASSO DI FECONDITA' TOTALE</t>
  </si>
  <si>
    <t>donne che non muoiono</t>
  </si>
  <si>
    <t>Nascite fittizie se le donne non fossero morte</t>
  </si>
  <si>
    <t>cioè in media=</t>
  </si>
  <si>
    <t>è la sommatoria degli fx e mi dice quanti figli avrei se le donne non fossero esposte alla morte</t>
  </si>
  <si>
    <t>se 1000 nel corso della loro vita riproduttiva non morissero e mettessero al mondo figli con la stessa intensità specifica per età delle donne osservate, la loro intensità</t>
  </si>
  <si>
    <t>finale di fecondità sarebbe 2.92 in media, o 2920 per 1000</t>
  </si>
  <si>
    <t>Media delle età=</t>
  </si>
  <si>
    <r>
      <t xml:space="preserve">(somma </t>
    </r>
    <r>
      <rPr>
        <vertAlign val="subscript"/>
        <sz val="18"/>
        <color theme="1"/>
        <rFont val="Calibri"/>
        <family val="2"/>
        <scheme val="minor"/>
      </rPr>
      <t>i</t>
    </r>
    <r>
      <rPr>
        <sz val="18"/>
        <color theme="1"/>
        <rFont val="Calibri"/>
        <family val="2"/>
        <scheme val="minor"/>
      </rPr>
      <t xml:space="preserve"> (xi * Ni))/ Totale nascite</t>
    </r>
  </si>
  <si>
    <t>figli 0 nascite (x-x+5)</t>
  </si>
  <si>
    <t>15-20</t>
  </si>
  <si>
    <t>20-25</t>
  </si>
  <si>
    <t>25-30</t>
  </si>
  <si>
    <t>30-35</t>
  </si>
  <si>
    <t>35-40</t>
  </si>
  <si>
    <t>40-45</t>
  </si>
  <si>
    <t>45-50</t>
  </si>
  <si>
    <t>intervalli di età</t>
  </si>
  <si>
    <r>
      <t>valori centrali della classe x</t>
    </r>
    <r>
      <rPr>
        <vertAlign val="superscript"/>
        <sz val="18"/>
        <color theme="1"/>
        <rFont val="Calibri"/>
        <family val="2"/>
        <scheme val="minor"/>
      </rPr>
      <t>c</t>
    </r>
  </si>
  <si>
    <r>
      <t>con le Nascite osservate Ni*x</t>
    </r>
    <r>
      <rPr>
        <vertAlign val="subscript"/>
        <sz val="18"/>
        <color theme="1"/>
        <rFont val="Calibri"/>
        <family val="2"/>
        <scheme val="minor"/>
      </rPr>
      <t>i</t>
    </r>
    <r>
      <rPr>
        <vertAlign val="superscript"/>
        <sz val="18"/>
        <color theme="1"/>
        <rFont val="Calibri"/>
        <family val="2"/>
        <scheme val="minor"/>
      </rPr>
      <t>c</t>
    </r>
  </si>
  <si>
    <r>
      <t>con le nascite "pure" fx * xi</t>
    </r>
    <r>
      <rPr>
        <vertAlign val="superscript"/>
        <sz val="18"/>
        <color theme="1"/>
        <rFont val="Calibri"/>
        <family val="2"/>
        <scheme val="minor"/>
      </rPr>
      <t>c</t>
    </r>
  </si>
  <si>
    <t>Media con nascite osservate =</t>
  </si>
  <si>
    <t>Media con nascite "pure"=</t>
  </si>
  <si>
    <t>2.92</t>
  </si>
  <si>
    <t>x+a</t>
  </si>
  <si>
    <t>Nx</t>
  </si>
  <si>
    <t>1.1.t+1</t>
  </si>
  <si>
    <r>
      <t>Fecondità CONTEMPORANEI = TFTM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</si>
  <si>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>Fecondità GENERAZIONE= TFT</t>
    </r>
    <r>
      <rPr>
        <b/>
        <vertAlign val="superscript"/>
        <sz val="11"/>
        <color theme="1"/>
        <rFont val="Calibri"/>
        <family val="2"/>
        <scheme val="minor"/>
      </rPr>
      <t>i</t>
    </r>
  </si>
  <si>
    <r>
      <rPr>
        <vertAlign val="subscript"/>
        <sz val="11"/>
        <color theme="1"/>
        <rFont val="Calibri"/>
        <family val="2"/>
        <scheme val="minor"/>
      </rPr>
      <t>1.1.t</t>
    </r>
    <r>
      <rPr>
        <sz val="11"/>
        <color theme="1"/>
        <rFont val="Calibri"/>
        <family val="2"/>
        <scheme val="minor"/>
      </rPr>
      <t>PF</t>
    </r>
    <r>
      <rPr>
        <vertAlign val="subscript"/>
        <sz val="11"/>
        <color theme="1"/>
        <rFont val="Calibri"/>
        <family val="2"/>
        <scheme val="minor"/>
      </rPr>
      <t>x-x+a</t>
    </r>
  </si>
  <si>
    <r>
      <rPr>
        <vertAlign val="subscript"/>
        <sz val="10"/>
        <color theme="1"/>
        <rFont val="Calibri"/>
        <family val="2"/>
        <scheme val="minor"/>
      </rPr>
      <t>1.1.t+1</t>
    </r>
    <r>
      <rPr>
        <sz val="10"/>
        <color theme="1"/>
        <rFont val="Calibri"/>
        <family val="2"/>
        <scheme val="minor"/>
      </rPr>
      <t>PF</t>
    </r>
    <r>
      <rPr>
        <vertAlign val="subscript"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>+a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</si>
</sst>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8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0" applyNumberFormat="1"/>
    <xf numFmtId="1" fontId="0" fillId="0" borderId="0" xfId="0" applyNumberFormat="1" applyAlignment="1">
      <alignment horizontal="right"/>
    </xf>
    <xf numFmtId="3" fontId="2" fillId="0" borderId="1" xfId="0" applyNumberFormat="1" applyFont="1" applyBorder="1"/>
    <xf numFmtId="0" fontId="0" fillId="0" borderId="2" xfId="0" applyBorder="1"/>
    <xf numFmtId="3" fontId="0" fillId="0" borderId="2" xfId="0" applyNumberForma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3" xfId="0" applyFont="1" applyBorder="1"/>
    <xf numFmtId="0" fontId="9" fillId="0" borderId="0" xfId="0" applyFont="1" applyBorder="1"/>
    <xf numFmtId="0" fontId="9" fillId="0" borderId="3" xfId="0" applyFont="1" applyBorder="1" applyAlignment="1">
      <alignment horizontal="right"/>
    </xf>
    <xf numFmtId="3" fontId="1" fillId="0" borderId="0" xfId="0" applyNumberFormat="1" applyFont="1"/>
    <xf numFmtId="0" fontId="1" fillId="0" borderId="0" xfId="0" applyFont="1"/>
    <xf numFmtId="0" fontId="6" fillId="0" borderId="0" xfId="0" applyFont="1"/>
    <xf numFmtId="0" fontId="3" fillId="0" borderId="0" xfId="0" applyFont="1" applyAlignment="1">
      <alignment wrapText="1"/>
    </xf>
    <xf numFmtId="2" fontId="3" fillId="0" borderId="0" xfId="0" applyNumberFormat="1" applyFont="1"/>
    <xf numFmtId="0" fontId="7" fillId="0" borderId="0" xfId="0" applyFont="1"/>
    <xf numFmtId="0" fontId="3" fillId="0" borderId="0" xfId="0" quotePrefix="1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right" textRotation="90"/>
    </xf>
    <xf numFmtId="0" fontId="0" fillId="0" borderId="6" xfId="0" applyBorder="1" applyAlignment="1">
      <alignment horizontal="right" textRotation="90"/>
    </xf>
    <xf numFmtId="0" fontId="0" fillId="0" borderId="5" xfId="0" applyBorder="1" applyAlignment="1">
      <alignment horizontal="left" textRotation="90"/>
    </xf>
    <xf numFmtId="0" fontId="0" fillId="0" borderId="6" xfId="0" applyBorder="1" applyAlignment="1">
      <alignment horizontal="left" textRotation="90"/>
    </xf>
    <xf numFmtId="0" fontId="14" fillId="0" borderId="5" xfId="0" applyFont="1" applyBorder="1" applyAlignment="1">
      <alignment horizontal="left" textRotation="9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927</xdr:colOff>
      <xdr:row>4</xdr:row>
      <xdr:rowOff>13607</xdr:rowOff>
    </xdr:from>
    <xdr:to>
      <xdr:col>19</xdr:col>
      <xdr:colOff>0</xdr:colOff>
      <xdr:row>51</xdr:row>
      <xdr:rowOff>166715</xdr:rowOff>
    </xdr:to>
    <xdr:cxnSp macro="">
      <xdr:nvCxnSpPr>
        <xdr:cNvPr id="2" name="Connettore 1 1">
          <a:extLst>
            <a:ext uri="{FF2B5EF4-FFF2-40B4-BE49-F238E27FC236}">
              <a16:creationId xmlns:a16="http://schemas.microsoft.com/office/drawing/2014/main" id="{B4C844C2-B94C-4CF7-A2E1-27737C924D12}"/>
            </a:ext>
          </a:extLst>
        </xdr:cNvPr>
        <xdr:cNvCxnSpPr/>
      </xdr:nvCxnSpPr>
      <xdr:spPr>
        <a:xfrm flipH="1">
          <a:off x="1837891" y="775607"/>
          <a:ext cx="9796216" cy="9106608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155575</xdr:rowOff>
    </xdr:from>
    <xdr:to>
      <xdr:col>3</xdr:col>
      <xdr:colOff>6351</xdr:colOff>
      <xdr:row>47</xdr:row>
      <xdr:rowOff>0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17DF5098-3D02-4B87-8CC7-65266AE891AF}"/>
            </a:ext>
          </a:extLst>
        </xdr:cNvPr>
        <xdr:cNvCxnSpPr/>
      </xdr:nvCxnSpPr>
      <xdr:spPr>
        <a:xfrm flipV="1">
          <a:off x="1836964" y="155575"/>
          <a:ext cx="6351" cy="890678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598714</xdr:colOff>
      <xdr:row>3</xdr:row>
      <xdr:rowOff>149679</xdr:rowOff>
    </xdr:from>
    <xdr:to>
      <xdr:col>5</xdr:col>
      <xdr:colOff>13608</xdr:colOff>
      <xdr:row>45</xdr:row>
      <xdr:rowOff>190500</xdr:rowOff>
    </xdr:to>
    <xdr:cxnSp macro="">
      <xdr:nvCxnSpPr>
        <xdr:cNvPr id="4" name="Connettore 1 5">
          <a:extLst>
            <a:ext uri="{FF2B5EF4-FFF2-40B4-BE49-F238E27FC236}">
              <a16:creationId xmlns:a16="http://schemas.microsoft.com/office/drawing/2014/main" id="{371FE877-9D7B-4609-85C4-ADD9C7EC851D}"/>
            </a:ext>
          </a:extLst>
        </xdr:cNvPr>
        <xdr:cNvCxnSpPr/>
      </xdr:nvCxnSpPr>
      <xdr:spPr>
        <a:xfrm flipH="1">
          <a:off x="3048000" y="721179"/>
          <a:ext cx="27215" cy="8137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723900</xdr:colOff>
      <xdr:row>51</xdr:row>
      <xdr:rowOff>167640</xdr:rowOff>
    </xdr:from>
    <xdr:to>
      <xdr:col>3</xdr:col>
      <xdr:colOff>7619</xdr:colOff>
      <xdr:row>52</xdr:row>
      <xdr:rowOff>30479</xdr:rowOff>
    </xdr:to>
    <xdr:sp macro="" textlink="">
      <xdr:nvSpPr>
        <xdr:cNvPr id="5" name="Ovale 4">
          <a:extLst>
            <a:ext uri="{FF2B5EF4-FFF2-40B4-BE49-F238E27FC236}">
              <a16:creationId xmlns:a16="http://schemas.microsoft.com/office/drawing/2014/main" id="{A00E2573-DD5F-4AF2-902B-B931AEAC2685}"/>
            </a:ext>
          </a:extLst>
        </xdr:cNvPr>
        <xdr:cNvSpPr/>
      </xdr:nvSpPr>
      <xdr:spPr>
        <a:xfrm>
          <a:off x="609600" y="9311640"/>
          <a:ext cx="7619" cy="53339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27214</xdr:colOff>
      <xdr:row>40</xdr:row>
      <xdr:rowOff>0</xdr:rowOff>
    </xdr:to>
    <xdr:cxnSp macro="">
      <xdr:nvCxnSpPr>
        <xdr:cNvPr id="6" name="Connettore 1 8">
          <a:extLst>
            <a:ext uri="{FF2B5EF4-FFF2-40B4-BE49-F238E27FC236}">
              <a16:creationId xmlns:a16="http://schemas.microsoft.com/office/drawing/2014/main" id="{4FD0D4B3-F985-41EC-AF3F-FAEC98DE8D17}"/>
            </a:ext>
          </a:extLst>
        </xdr:cNvPr>
        <xdr:cNvCxnSpPr/>
      </xdr:nvCxnSpPr>
      <xdr:spPr>
        <a:xfrm>
          <a:off x="4286250" y="789214"/>
          <a:ext cx="27214" cy="6858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0</xdr:colOff>
      <xdr:row>34</xdr:row>
      <xdr:rowOff>13607</xdr:rowOff>
    </xdr:to>
    <xdr:cxnSp macro="">
      <xdr:nvCxnSpPr>
        <xdr:cNvPr id="7" name="Connettore 1 10">
          <a:extLst>
            <a:ext uri="{FF2B5EF4-FFF2-40B4-BE49-F238E27FC236}">
              <a16:creationId xmlns:a16="http://schemas.microsoft.com/office/drawing/2014/main" id="{10D1C8E9-BBC7-4F2F-A5E0-1DD950B46FCE}"/>
            </a:ext>
          </a:extLst>
        </xdr:cNvPr>
        <xdr:cNvCxnSpPr/>
      </xdr:nvCxnSpPr>
      <xdr:spPr>
        <a:xfrm>
          <a:off x="5510893" y="789214"/>
          <a:ext cx="0" cy="572860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39</xdr:row>
      <xdr:rowOff>180975</xdr:rowOff>
    </xdr:from>
    <xdr:to>
      <xdr:col>9</xdr:col>
      <xdr:colOff>0</xdr:colOff>
      <xdr:row>51</xdr:row>
      <xdr:rowOff>171450</xdr:rowOff>
    </xdr:to>
    <xdr:cxnSp macro="">
      <xdr:nvCxnSpPr>
        <xdr:cNvPr id="8" name="Connettore diritto 7">
          <a:extLst>
            <a:ext uri="{FF2B5EF4-FFF2-40B4-BE49-F238E27FC236}">
              <a16:creationId xmlns:a16="http://schemas.microsoft.com/office/drawing/2014/main" id="{7598E99D-020C-4037-ADFE-D71421E640E4}"/>
            </a:ext>
          </a:extLst>
        </xdr:cNvPr>
        <xdr:cNvCxnSpPr/>
      </xdr:nvCxnSpPr>
      <xdr:spPr>
        <a:xfrm flipV="1">
          <a:off x="1847850" y="7038975"/>
          <a:ext cx="2419350" cy="2276475"/>
        </a:xfrm>
        <a:prstGeom prst="line">
          <a:avLst/>
        </a:prstGeom>
        <a:ln w="222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21</xdr:row>
      <xdr:rowOff>177800</xdr:rowOff>
    </xdr:from>
    <xdr:to>
      <xdr:col>11</xdr:col>
      <xdr:colOff>6350</xdr:colOff>
      <xdr:row>45</xdr:row>
      <xdr:rowOff>168277</xdr:rowOff>
    </xdr:to>
    <xdr:cxnSp macro="">
      <xdr:nvCxnSpPr>
        <xdr:cNvPr id="9" name="Connettore diritto 8">
          <a:extLst>
            <a:ext uri="{FF2B5EF4-FFF2-40B4-BE49-F238E27FC236}">
              <a16:creationId xmlns:a16="http://schemas.microsoft.com/office/drawing/2014/main" id="{006DE9FF-CFE9-4F3F-B39B-E37AB5D9A946}"/>
            </a:ext>
          </a:extLst>
        </xdr:cNvPr>
        <xdr:cNvCxnSpPr/>
      </xdr:nvCxnSpPr>
      <xdr:spPr>
        <a:xfrm flipV="1">
          <a:off x="612775" y="3606800"/>
          <a:ext cx="4879975" cy="45624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590550</xdr:colOff>
      <xdr:row>46</xdr:row>
      <xdr:rowOff>9526</xdr:rowOff>
    </xdr:from>
    <xdr:to>
      <xdr:col>9</xdr:col>
      <xdr:colOff>9525</xdr:colOff>
      <xdr:row>52</xdr:row>
      <xdr:rowOff>9525</xdr:rowOff>
    </xdr:to>
    <xdr:cxnSp macro="">
      <xdr:nvCxnSpPr>
        <xdr:cNvPr id="10" name="Connettore diritto 9">
          <a:extLst>
            <a:ext uri="{FF2B5EF4-FFF2-40B4-BE49-F238E27FC236}">
              <a16:creationId xmlns:a16="http://schemas.microsoft.com/office/drawing/2014/main" id="{4C6B9F0B-3F18-4D12-9AFB-2DA6E6063B68}"/>
            </a:ext>
          </a:extLst>
        </xdr:cNvPr>
        <xdr:cNvCxnSpPr/>
      </xdr:nvCxnSpPr>
      <xdr:spPr>
        <a:xfrm flipV="1">
          <a:off x="3028950" y="8201026"/>
          <a:ext cx="1247775" cy="11429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22</xdr:row>
      <xdr:rowOff>3175</xdr:rowOff>
    </xdr:from>
    <xdr:to>
      <xdr:col>9</xdr:col>
      <xdr:colOff>0</xdr:colOff>
      <xdr:row>40</xdr:row>
      <xdr:rowOff>25401</xdr:rowOff>
    </xdr:to>
    <xdr:cxnSp macro="">
      <xdr:nvCxnSpPr>
        <xdr:cNvPr id="11" name="Connettore diritto 10">
          <a:extLst>
            <a:ext uri="{FF2B5EF4-FFF2-40B4-BE49-F238E27FC236}">
              <a16:creationId xmlns:a16="http://schemas.microsoft.com/office/drawing/2014/main" id="{E4C5C918-1F02-4891-BD29-1709DAD3385E}"/>
            </a:ext>
          </a:extLst>
        </xdr:cNvPr>
        <xdr:cNvCxnSpPr/>
      </xdr:nvCxnSpPr>
      <xdr:spPr>
        <a:xfrm flipV="1">
          <a:off x="600075" y="3622675"/>
          <a:ext cx="3667125" cy="34512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925</xdr:colOff>
      <xdr:row>34</xdr:row>
      <xdr:rowOff>6350</xdr:rowOff>
    </xdr:from>
    <xdr:to>
      <xdr:col>15</xdr:col>
      <xdr:colOff>6350</xdr:colOff>
      <xdr:row>51</xdr:row>
      <xdr:rowOff>166715</xdr:rowOff>
    </xdr:to>
    <xdr:cxnSp macro="">
      <xdr:nvCxnSpPr>
        <xdr:cNvPr id="12" name="Connettore 1 1">
          <a:extLst>
            <a:ext uri="{FF2B5EF4-FFF2-40B4-BE49-F238E27FC236}">
              <a16:creationId xmlns:a16="http://schemas.microsoft.com/office/drawing/2014/main" id="{25DB1479-1C17-4E2E-A113-E2A4AD03D74C}"/>
            </a:ext>
          </a:extLst>
        </xdr:cNvPr>
        <xdr:cNvCxnSpPr/>
      </xdr:nvCxnSpPr>
      <xdr:spPr>
        <a:xfrm flipH="1">
          <a:off x="4268125" y="5911850"/>
          <a:ext cx="3663025" cy="339886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13607</xdr:colOff>
      <xdr:row>4</xdr:row>
      <xdr:rowOff>27214</xdr:rowOff>
    </xdr:from>
    <xdr:to>
      <xdr:col>11</xdr:col>
      <xdr:colOff>13607</xdr:colOff>
      <xdr:row>28</xdr:row>
      <xdr:rowOff>27215</xdr:rowOff>
    </xdr:to>
    <xdr:cxnSp macro="">
      <xdr:nvCxnSpPr>
        <xdr:cNvPr id="13" name="Connettore 1 5">
          <a:extLst>
            <a:ext uri="{FF2B5EF4-FFF2-40B4-BE49-F238E27FC236}">
              <a16:creationId xmlns:a16="http://schemas.microsoft.com/office/drawing/2014/main" id="{07F7D87C-A88F-4EBC-A955-9E82F02D239B}"/>
            </a:ext>
          </a:extLst>
        </xdr:cNvPr>
        <xdr:cNvCxnSpPr/>
      </xdr:nvCxnSpPr>
      <xdr:spPr>
        <a:xfrm>
          <a:off x="6749143" y="816428"/>
          <a:ext cx="0" cy="45720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723900</xdr:colOff>
      <xdr:row>51</xdr:row>
      <xdr:rowOff>167640</xdr:rowOff>
    </xdr:from>
    <xdr:to>
      <xdr:col>15</xdr:col>
      <xdr:colOff>7619</xdr:colOff>
      <xdr:row>52</xdr:row>
      <xdr:rowOff>30479</xdr:rowOff>
    </xdr:to>
    <xdr:sp macro="" textlink="">
      <xdr:nvSpPr>
        <xdr:cNvPr id="14" name="Ovale 13">
          <a:extLst>
            <a:ext uri="{FF2B5EF4-FFF2-40B4-BE49-F238E27FC236}">
              <a16:creationId xmlns:a16="http://schemas.microsoft.com/office/drawing/2014/main" id="{21AC36F9-D85D-443C-9608-464B9058E2C1}"/>
            </a:ext>
          </a:extLst>
        </xdr:cNvPr>
        <xdr:cNvSpPr/>
      </xdr:nvSpPr>
      <xdr:spPr>
        <a:xfrm>
          <a:off x="7924800" y="9311640"/>
          <a:ext cx="7619" cy="53339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12</xdr:col>
      <xdr:colOff>598714</xdr:colOff>
      <xdr:row>4</xdr:row>
      <xdr:rowOff>27214</xdr:rowOff>
    </xdr:from>
    <xdr:to>
      <xdr:col>13</xdr:col>
      <xdr:colOff>13608</xdr:colOff>
      <xdr:row>52</xdr:row>
      <xdr:rowOff>0</xdr:rowOff>
    </xdr:to>
    <xdr:cxnSp macro="">
      <xdr:nvCxnSpPr>
        <xdr:cNvPr id="15" name="Connettore 1 8">
          <a:extLst>
            <a:ext uri="{FF2B5EF4-FFF2-40B4-BE49-F238E27FC236}">
              <a16:creationId xmlns:a16="http://schemas.microsoft.com/office/drawing/2014/main" id="{2A625FC7-D8A2-4B27-8E1B-1DD54DBF4BE8}"/>
            </a:ext>
          </a:extLst>
        </xdr:cNvPr>
        <xdr:cNvCxnSpPr/>
      </xdr:nvCxnSpPr>
      <xdr:spPr>
        <a:xfrm flipH="1">
          <a:off x="7946571" y="843643"/>
          <a:ext cx="27216" cy="9769928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598714</xdr:colOff>
      <xdr:row>4</xdr:row>
      <xdr:rowOff>27214</xdr:rowOff>
    </xdr:from>
    <xdr:to>
      <xdr:col>14</xdr:col>
      <xdr:colOff>608966</xdr:colOff>
      <xdr:row>52</xdr:row>
      <xdr:rowOff>0</xdr:rowOff>
    </xdr:to>
    <xdr:cxnSp macro="">
      <xdr:nvCxnSpPr>
        <xdr:cNvPr id="16" name="Connettore 1 10">
          <a:extLst>
            <a:ext uri="{FF2B5EF4-FFF2-40B4-BE49-F238E27FC236}">
              <a16:creationId xmlns:a16="http://schemas.microsoft.com/office/drawing/2014/main" id="{6520BA13-A4C1-406B-A368-453CCD8B2020}"/>
            </a:ext>
          </a:extLst>
        </xdr:cNvPr>
        <xdr:cNvCxnSpPr/>
      </xdr:nvCxnSpPr>
      <xdr:spPr>
        <a:xfrm>
          <a:off x="9171214" y="789214"/>
          <a:ext cx="10252" cy="911678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39</xdr:row>
      <xdr:rowOff>180975</xdr:rowOff>
    </xdr:from>
    <xdr:to>
      <xdr:col>15</xdr:col>
      <xdr:colOff>0</xdr:colOff>
      <xdr:row>51</xdr:row>
      <xdr:rowOff>171450</xdr:rowOff>
    </xdr:to>
    <xdr:cxnSp macro="">
      <xdr:nvCxnSpPr>
        <xdr:cNvPr id="17" name="Connettore diritto 16">
          <a:extLst>
            <a:ext uri="{FF2B5EF4-FFF2-40B4-BE49-F238E27FC236}">
              <a16:creationId xmlns:a16="http://schemas.microsoft.com/office/drawing/2014/main" id="{59A42E55-2312-4DC9-8491-D774D1CFF384}"/>
            </a:ext>
          </a:extLst>
        </xdr:cNvPr>
        <xdr:cNvCxnSpPr/>
      </xdr:nvCxnSpPr>
      <xdr:spPr>
        <a:xfrm flipV="1">
          <a:off x="5505450" y="7038975"/>
          <a:ext cx="2419350" cy="2276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28</xdr:row>
      <xdr:rowOff>0</xdr:rowOff>
    </xdr:from>
    <xdr:to>
      <xdr:col>15</xdr:col>
      <xdr:colOff>22225</xdr:colOff>
      <xdr:row>45</xdr:row>
      <xdr:rowOff>174627</xdr:rowOff>
    </xdr:to>
    <xdr:cxnSp macro="">
      <xdr:nvCxnSpPr>
        <xdr:cNvPr id="18" name="Connettore diritto 17">
          <a:extLst>
            <a:ext uri="{FF2B5EF4-FFF2-40B4-BE49-F238E27FC236}">
              <a16:creationId xmlns:a16="http://schemas.microsoft.com/office/drawing/2014/main" id="{32A8937F-EFB0-4750-96BE-11BA94D55073}"/>
            </a:ext>
          </a:extLst>
        </xdr:cNvPr>
        <xdr:cNvCxnSpPr/>
      </xdr:nvCxnSpPr>
      <xdr:spPr>
        <a:xfrm flipV="1">
          <a:off x="4283075" y="4762500"/>
          <a:ext cx="3663950" cy="34131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590550</xdr:colOff>
      <xdr:row>46</xdr:row>
      <xdr:rowOff>9526</xdr:rowOff>
    </xdr:from>
    <xdr:to>
      <xdr:col>15</xdr:col>
      <xdr:colOff>9525</xdr:colOff>
      <xdr:row>52</xdr:row>
      <xdr:rowOff>9525</xdr:rowOff>
    </xdr:to>
    <xdr:cxnSp macro="">
      <xdr:nvCxnSpPr>
        <xdr:cNvPr id="19" name="Connettore diritto 18">
          <a:extLst>
            <a:ext uri="{FF2B5EF4-FFF2-40B4-BE49-F238E27FC236}">
              <a16:creationId xmlns:a16="http://schemas.microsoft.com/office/drawing/2014/main" id="{1B0E3AB2-0AC7-405C-8189-CF70AE403AE3}"/>
            </a:ext>
          </a:extLst>
        </xdr:cNvPr>
        <xdr:cNvCxnSpPr/>
      </xdr:nvCxnSpPr>
      <xdr:spPr>
        <a:xfrm flipV="1">
          <a:off x="6686550" y="8201026"/>
          <a:ext cx="1247775" cy="11429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4</xdr:row>
      <xdr:rowOff>13607</xdr:rowOff>
    </xdr:from>
    <xdr:to>
      <xdr:col>21</xdr:col>
      <xdr:colOff>27214</xdr:colOff>
      <xdr:row>40</xdr:row>
      <xdr:rowOff>25402</xdr:rowOff>
    </xdr:to>
    <xdr:cxnSp macro="">
      <xdr:nvCxnSpPr>
        <xdr:cNvPr id="20" name="Connettore diritto 19">
          <a:extLst>
            <a:ext uri="{FF2B5EF4-FFF2-40B4-BE49-F238E27FC236}">
              <a16:creationId xmlns:a16="http://schemas.microsoft.com/office/drawing/2014/main" id="{88E11BFA-72D4-4252-B6E4-14CD6F179BEB}"/>
            </a:ext>
          </a:extLst>
        </xdr:cNvPr>
        <xdr:cNvCxnSpPr/>
      </xdr:nvCxnSpPr>
      <xdr:spPr>
        <a:xfrm flipV="1">
          <a:off x="5498646" y="775607"/>
          <a:ext cx="7387318" cy="6869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22</xdr:row>
      <xdr:rowOff>9525</xdr:rowOff>
    </xdr:from>
    <xdr:to>
      <xdr:col>7</xdr:col>
      <xdr:colOff>6350</xdr:colOff>
      <xdr:row>34</xdr:row>
      <xdr:rowOff>12702</xdr:rowOff>
    </xdr:to>
    <xdr:cxnSp macro="">
      <xdr:nvCxnSpPr>
        <xdr:cNvPr id="21" name="Connettore diritto 20">
          <a:extLst>
            <a:ext uri="{FF2B5EF4-FFF2-40B4-BE49-F238E27FC236}">
              <a16:creationId xmlns:a16="http://schemas.microsoft.com/office/drawing/2014/main" id="{DE538CD4-411B-43F9-826F-3F8498DA3B51}"/>
            </a:ext>
          </a:extLst>
        </xdr:cNvPr>
        <xdr:cNvCxnSpPr/>
      </xdr:nvCxnSpPr>
      <xdr:spPr>
        <a:xfrm flipV="1">
          <a:off x="600075" y="3629025"/>
          <a:ext cx="2454275" cy="22891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22</xdr:row>
      <xdr:rowOff>13607</xdr:rowOff>
    </xdr:from>
    <xdr:to>
      <xdr:col>5</xdr:col>
      <xdr:colOff>13607</xdr:colOff>
      <xdr:row>28</xdr:row>
      <xdr:rowOff>1</xdr:rowOff>
    </xdr:to>
    <xdr:cxnSp macro="">
      <xdr:nvCxnSpPr>
        <xdr:cNvPr id="22" name="Connettore diritto 21">
          <a:extLst>
            <a:ext uri="{FF2B5EF4-FFF2-40B4-BE49-F238E27FC236}">
              <a16:creationId xmlns:a16="http://schemas.microsoft.com/office/drawing/2014/main" id="{F2B1DFC9-59A4-4937-A3CA-EB1CFA575E17}"/>
            </a:ext>
          </a:extLst>
        </xdr:cNvPr>
        <xdr:cNvCxnSpPr/>
      </xdr:nvCxnSpPr>
      <xdr:spPr>
        <a:xfrm flipV="1">
          <a:off x="1840139" y="4204607"/>
          <a:ext cx="1235075" cy="11293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598714</xdr:colOff>
      <xdr:row>4</xdr:row>
      <xdr:rowOff>0</xdr:rowOff>
    </xdr:from>
    <xdr:to>
      <xdr:col>15</xdr:col>
      <xdr:colOff>13608</xdr:colOff>
      <xdr:row>51</xdr:row>
      <xdr:rowOff>176892</xdr:rowOff>
    </xdr:to>
    <xdr:cxnSp macro="">
      <xdr:nvCxnSpPr>
        <xdr:cNvPr id="25" name="Connettore 1 8">
          <a:extLst>
            <a:ext uri="{FF2B5EF4-FFF2-40B4-BE49-F238E27FC236}">
              <a16:creationId xmlns:a16="http://schemas.microsoft.com/office/drawing/2014/main" id="{0BD2DD4C-3C81-481A-BBE5-97FC75FB47AF}"/>
            </a:ext>
          </a:extLst>
        </xdr:cNvPr>
        <xdr:cNvCxnSpPr/>
      </xdr:nvCxnSpPr>
      <xdr:spPr>
        <a:xfrm>
          <a:off x="9171214" y="816429"/>
          <a:ext cx="27215" cy="9769927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149678</xdr:colOff>
      <xdr:row>5</xdr:row>
      <xdr:rowOff>190500</xdr:rowOff>
    </xdr:from>
    <xdr:to>
      <xdr:col>19</xdr:col>
      <xdr:colOff>272143</xdr:colOff>
      <xdr:row>44</xdr:row>
      <xdr:rowOff>136072</xdr:rowOff>
    </xdr:to>
    <xdr:cxnSp macro="">
      <xdr:nvCxnSpPr>
        <xdr:cNvPr id="28" name="Connettore 2 27">
          <a:extLst>
            <a:ext uri="{FF2B5EF4-FFF2-40B4-BE49-F238E27FC236}">
              <a16:creationId xmlns:a16="http://schemas.microsoft.com/office/drawing/2014/main" id="{7DAF4DE8-F2F0-42E0-9DA9-5E82492A103F}"/>
            </a:ext>
          </a:extLst>
        </xdr:cNvPr>
        <xdr:cNvCxnSpPr/>
      </xdr:nvCxnSpPr>
      <xdr:spPr>
        <a:xfrm flipV="1">
          <a:off x="3823607" y="1211036"/>
          <a:ext cx="8082643" cy="790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408214</xdr:colOff>
      <xdr:row>5</xdr:row>
      <xdr:rowOff>190500</xdr:rowOff>
    </xdr:from>
    <xdr:to>
      <xdr:col>19</xdr:col>
      <xdr:colOff>285750</xdr:colOff>
      <xdr:row>43</xdr:row>
      <xdr:rowOff>108857</xdr:rowOff>
    </xdr:to>
    <xdr:cxnSp macro="">
      <xdr:nvCxnSpPr>
        <xdr:cNvPr id="31" name="Connettore 2 30">
          <a:extLst>
            <a:ext uri="{FF2B5EF4-FFF2-40B4-BE49-F238E27FC236}">
              <a16:creationId xmlns:a16="http://schemas.microsoft.com/office/drawing/2014/main" id="{9218287D-5C77-48DC-B280-AF98BC29D295}"/>
            </a:ext>
          </a:extLst>
        </xdr:cNvPr>
        <xdr:cNvCxnSpPr/>
      </xdr:nvCxnSpPr>
      <xdr:spPr>
        <a:xfrm flipV="1">
          <a:off x="4082143" y="1211036"/>
          <a:ext cx="7837714" cy="76744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190500</xdr:rowOff>
    </xdr:from>
    <xdr:to>
      <xdr:col>14</xdr:col>
      <xdr:colOff>1</xdr:colOff>
      <xdr:row>45</xdr:row>
      <xdr:rowOff>136072</xdr:rowOff>
    </xdr:to>
    <xdr:cxnSp macro="">
      <xdr:nvCxnSpPr>
        <xdr:cNvPr id="34" name="Connettore 2 33">
          <a:extLst>
            <a:ext uri="{FF2B5EF4-FFF2-40B4-BE49-F238E27FC236}">
              <a16:creationId xmlns:a16="http://schemas.microsoft.com/office/drawing/2014/main" id="{EA618BAE-EA18-46E7-9EBB-C2AFF9D457B0}"/>
            </a:ext>
          </a:extLst>
        </xdr:cNvPr>
        <xdr:cNvCxnSpPr/>
      </xdr:nvCxnSpPr>
      <xdr:spPr>
        <a:xfrm flipV="1">
          <a:off x="8572500" y="1211036"/>
          <a:ext cx="1" cy="8109857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54429</xdr:colOff>
      <xdr:row>13</xdr:row>
      <xdr:rowOff>176893</xdr:rowOff>
    </xdr:from>
    <xdr:to>
      <xdr:col>19</xdr:col>
      <xdr:colOff>476250</xdr:colOff>
      <xdr:row>17</xdr:row>
      <xdr:rowOff>136072</xdr:rowOff>
    </xdr:to>
    <xdr:cxnSp macro="">
      <xdr:nvCxnSpPr>
        <xdr:cNvPr id="37" name="Connettore 2 36">
          <a:extLst>
            <a:ext uri="{FF2B5EF4-FFF2-40B4-BE49-F238E27FC236}">
              <a16:creationId xmlns:a16="http://schemas.microsoft.com/office/drawing/2014/main" id="{CC2A7FC2-44D7-4B0B-A5DA-3475DC63B475}"/>
            </a:ext>
          </a:extLst>
        </xdr:cNvPr>
        <xdr:cNvCxnSpPr/>
      </xdr:nvCxnSpPr>
      <xdr:spPr>
        <a:xfrm>
          <a:off x="10463893" y="2830286"/>
          <a:ext cx="1646464" cy="7756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54429</xdr:colOff>
      <xdr:row>31</xdr:row>
      <xdr:rowOff>108858</xdr:rowOff>
    </xdr:from>
    <xdr:to>
      <xdr:col>18</xdr:col>
      <xdr:colOff>27214</xdr:colOff>
      <xdr:row>31</xdr:row>
      <xdr:rowOff>136072</xdr:rowOff>
    </xdr:to>
    <xdr:cxnSp macro="">
      <xdr:nvCxnSpPr>
        <xdr:cNvPr id="42" name="Connettore 2 41">
          <a:extLst>
            <a:ext uri="{FF2B5EF4-FFF2-40B4-BE49-F238E27FC236}">
              <a16:creationId xmlns:a16="http://schemas.microsoft.com/office/drawing/2014/main" id="{9A7AB911-9B7B-4B43-BBFB-E23996065D0B}"/>
            </a:ext>
          </a:extLst>
        </xdr:cNvPr>
        <xdr:cNvCxnSpPr/>
      </xdr:nvCxnSpPr>
      <xdr:spPr>
        <a:xfrm>
          <a:off x="8626929" y="6436179"/>
          <a:ext cx="2422071" cy="27214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24</xdr:row>
      <xdr:rowOff>180975</xdr:rowOff>
    </xdr:from>
    <xdr:to>
      <xdr:col>14</xdr:col>
      <xdr:colOff>9525</xdr:colOff>
      <xdr:row>28</xdr:row>
      <xdr:rowOff>1</xdr:rowOff>
    </xdr:to>
    <xdr:cxnSp macro="">
      <xdr:nvCxnSpPr>
        <xdr:cNvPr id="3" name="Connettore diritto 2">
          <a:extLst>
            <a:ext uri="{FF2B5EF4-FFF2-40B4-BE49-F238E27FC236}">
              <a16:creationId xmlns:a16="http://schemas.microsoft.com/office/drawing/2014/main" id="{77BDBB08-BE9B-40AA-A4FF-8FD3FCAA10F5}"/>
            </a:ext>
          </a:extLst>
        </xdr:cNvPr>
        <xdr:cNvCxnSpPr/>
      </xdr:nvCxnSpPr>
      <xdr:spPr>
        <a:xfrm flipV="1">
          <a:off x="9582150" y="8124825"/>
          <a:ext cx="9525" cy="5810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600076</xdr:colOff>
      <xdr:row>25</xdr:row>
      <xdr:rowOff>19050</xdr:rowOff>
    </xdr:from>
    <xdr:to>
      <xdr:col>15</xdr:col>
      <xdr:colOff>0</xdr:colOff>
      <xdr:row>28</xdr:row>
      <xdr:rowOff>0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40DD323C-DEA0-4720-8B84-CEAEFE974B7B}"/>
            </a:ext>
          </a:extLst>
        </xdr:cNvPr>
        <xdr:cNvCxnSpPr/>
      </xdr:nvCxnSpPr>
      <xdr:spPr>
        <a:xfrm flipH="1" flipV="1">
          <a:off x="10182226" y="8153400"/>
          <a:ext cx="9524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0</xdr:colOff>
      <xdr:row>20</xdr:row>
      <xdr:rowOff>0</xdr:rowOff>
    </xdr:from>
    <xdr:to>
      <xdr:col>23</xdr:col>
      <xdr:colOff>12700</xdr:colOff>
      <xdr:row>27</xdr:row>
      <xdr:rowOff>154940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id="{9121C0B8-312C-4826-89C2-A755CA1590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0150" y="7077075"/>
          <a:ext cx="2451100" cy="15360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1832C-24E6-4D4C-AF46-C1BCED557959}">
  <dimension ref="A1:Y29"/>
  <sheetViews>
    <sheetView topLeftCell="A10" workbookViewId="0">
      <selection activeCell="A12" sqref="A12:A14"/>
    </sheetView>
  </sheetViews>
  <sheetFormatPr defaultRowHeight="23.25" x14ac:dyDescent="0.35"/>
  <cols>
    <col min="1" max="16384" width="9.140625" style="1"/>
  </cols>
  <sheetData>
    <row r="1" spans="1:10" x14ac:dyDescent="0.35">
      <c r="A1" s="2" t="s">
        <v>0</v>
      </c>
    </row>
    <row r="3" spans="1:10" x14ac:dyDescent="0.35">
      <c r="A3" s="1" t="s">
        <v>1</v>
      </c>
    </row>
    <row r="4" spans="1:10" x14ac:dyDescent="0.35">
      <c r="A4" s="1" t="s">
        <v>2</v>
      </c>
    </row>
    <row r="5" spans="1:10" x14ac:dyDescent="0.35">
      <c r="B5" s="1" t="s">
        <v>3</v>
      </c>
    </row>
    <row r="6" spans="1:10" x14ac:dyDescent="0.35">
      <c r="B6" s="1" t="s">
        <v>4</v>
      </c>
    </row>
    <row r="7" spans="1:10" x14ac:dyDescent="0.35">
      <c r="B7" s="1" t="s">
        <v>6</v>
      </c>
    </row>
    <row r="8" spans="1:10" x14ac:dyDescent="0.35">
      <c r="B8" s="1" t="s">
        <v>5</v>
      </c>
    </row>
    <row r="9" spans="1:10" x14ac:dyDescent="0.35">
      <c r="B9" s="1" t="s">
        <v>7</v>
      </c>
    </row>
    <row r="10" spans="1:10" x14ac:dyDescent="0.35">
      <c r="B10" s="1" t="s">
        <v>8</v>
      </c>
    </row>
    <row r="12" spans="1:10" x14ac:dyDescent="0.35">
      <c r="A12" s="1" t="s">
        <v>9</v>
      </c>
    </row>
    <row r="13" spans="1:10" x14ac:dyDescent="0.35">
      <c r="A13" s="1" t="s">
        <v>10</v>
      </c>
      <c r="J13" s="1" t="s">
        <v>11</v>
      </c>
    </row>
    <row r="14" spans="1:10" x14ac:dyDescent="0.35">
      <c r="A14" s="1" t="s">
        <v>12</v>
      </c>
    </row>
    <row r="16" spans="1:10" x14ac:dyDescent="0.35">
      <c r="A16" s="1" t="s">
        <v>30</v>
      </c>
    </row>
    <row r="18" spans="1:25" x14ac:dyDescent="0.35">
      <c r="A18" s="1" t="s">
        <v>31</v>
      </c>
    </row>
    <row r="20" spans="1:25" x14ac:dyDescent="0.35">
      <c r="A20" s="1" t="s">
        <v>23</v>
      </c>
      <c r="G20" s="1" t="s">
        <v>24</v>
      </c>
      <c r="J20" s="1" t="s">
        <v>25</v>
      </c>
      <c r="Y20" s="1" t="s">
        <v>26</v>
      </c>
    </row>
    <row r="22" spans="1:25" x14ac:dyDescent="0.35">
      <c r="B22" s="1" t="s">
        <v>27</v>
      </c>
    </row>
    <row r="24" spans="1:25" x14ac:dyDescent="0.35">
      <c r="C24" s="1" t="s">
        <v>28</v>
      </c>
    </row>
    <row r="26" spans="1:25" x14ac:dyDescent="0.35">
      <c r="B26" s="1" t="s">
        <v>29</v>
      </c>
      <c r="W26" s="1" t="s">
        <v>32</v>
      </c>
    </row>
    <row r="29" spans="1:25" ht="26.25" x14ac:dyDescent="0.35">
      <c r="A29" s="1">
        <v>2</v>
      </c>
      <c r="B29" s="1" t="s">
        <v>35</v>
      </c>
      <c r="L29" s="1">
        <f>3000/1200</f>
        <v>2.5</v>
      </c>
      <c r="M29" s="1" t="s">
        <v>36</v>
      </c>
      <c r="P29" s="1">
        <f>2.5*1000</f>
        <v>2500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45605-65A3-433A-ADD4-9C3DC4847F47}">
  <dimension ref="C2:AI83"/>
  <sheetViews>
    <sheetView zoomScale="70" zoomScaleNormal="70" workbookViewId="0">
      <selection sqref="A1:Y55"/>
    </sheetView>
  </sheetViews>
  <sheetFormatPr defaultRowHeight="15.75" customHeight="1" x14ac:dyDescent="0.25"/>
  <sheetData>
    <row r="2" spans="3:21" ht="15.75" customHeight="1" x14ac:dyDescent="0.25">
      <c r="C2" t="s">
        <v>13</v>
      </c>
    </row>
    <row r="4" spans="3:21" ht="15.75" customHeight="1" thickBot="1" x14ac:dyDescent="0.3">
      <c r="C4" s="16">
        <v>50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T4" s="14"/>
      <c r="U4" s="14"/>
    </row>
    <row r="5" spans="3:21" ht="15.75" customHeight="1" x14ac:dyDescent="0.25">
      <c r="C5" s="16"/>
    </row>
    <row r="6" spans="3:21" ht="15.75" customHeight="1" x14ac:dyDescent="0.25">
      <c r="C6" s="16"/>
    </row>
    <row r="7" spans="3:21" ht="15.75" customHeight="1" x14ac:dyDescent="0.25">
      <c r="C7" s="16"/>
      <c r="S7" s="22"/>
    </row>
    <row r="8" spans="3:21" ht="15.75" customHeight="1" x14ac:dyDescent="0.25">
      <c r="C8" s="16"/>
    </row>
    <row r="9" spans="3:21" ht="15.75" customHeight="1" x14ac:dyDescent="0.25">
      <c r="C9" s="16"/>
    </row>
    <row r="10" spans="3:21" ht="15.75" customHeight="1" thickBot="1" x14ac:dyDescent="0.3">
      <c r="C10" s="16">
        <v>45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R10" s="14"/>
      <c r="S10" s="14"/>
    </row>
    <row r="11" spans="3:21" ht="15.75" customHeight="1" x14ac:dyDescent="0.25">
      <c r="C11" s="16"/>
    </row>
    <row r="12" spans="3:21" ht="15.75" customHeight="1" x14ac:dyDescent="0.25">
      <c r="C12" s="16"/>
    </row>
    <row r="13" spans="3:21" ht="15.75" customHeight="1" x14ac:dyDescent="0.25">
      <c r="C13" s="16"/>
      <c r="Q13" s="22"/>
    </row>
    <row r="14" spans="3:21" ht="15.75" customHeight="1" x14ac:dyDescent="0.25">
      <c r="C14" s="16"/>
    </row>
    <row r="15" spans="3:21" ht="15.75" customHeight="1" x14ac:dyDescent="0.25">
      <c r="C15" s="16"/>
    </row>
    <row r="16" spans="3:21" ht="15.75" customHeight="1" thickBot="1" x14ac:dyDescent="0.3">
      <c r="C16" s="16">
        <v>40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4"/>
      <c r="Q16" s="14"/>
    </row>
    <row r="17" spans="3:35" ht="15.75" customHeight="1" x14ac:dyDescent="0.25">
      <c r="C17" s="16"/>
    </row>
    <row r="18" spans="3:35" ht="15.75" customHeight="1" x14ac:dyDescent="0.25">
      <c r="C18" s="16"/>
      <c r="U18" s="34" t="s">
        <v>65</v>
      </c>
    </row>
    <row r="19" spans="3:35" ht="15.75" customHeight="1" x14ac:dyDescent="0.25">
      <c r="C19" s="16"/>
      <c r="O19" s="22"/>
    </row>
    <row r="20" spans="3:35" ht="15.75" customHeight="1" x14ac:dyDescent="0.25">
      <c r="C20" s="16"/>
    </row>
    <row r="21" spans="3:35" ht="15.75" customHeight="1" x14ac:dyDescent="0.25">
      <c r="C21" s="16"/>
    </row>
    <row r="22" spans="3:35" ht="15.75" customHeight="1" thickBot="1" x14ac:dyDescent="0.3">
      <c r="C22" s="17">
        <v>35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14"/>
      <c r="O22" s="14"/>
    </row>
    <row r="23" spans="3:35" ht="15.75" customHeight="1" x14ac:dyDescent="0.25">
      <c r="C23" s="16"/>
    </row>
    <row r="24" spans="3:35" ht="15.75" customHeight="1" x14ac:dyDescent="0.25">
      <c r="C24" s="16"/>
    </row>
    <row r="25" spans="3:35" ht="15.75" customHeight="1" x14ac:dyDescent="0.3">
      <c r="C25" s="16"/>
      <c r="M25" s="22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</row>
    <row r="26" spans="3:35" ht="15.75" customHeight="1" x14ac:dyDescent="0.3">
      <c r="C26" s="16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</row>
    <row r="27" spans="3:35" ht="15.75" customHeight="1" x14ac:dyDescent="0.3">
      <c r="C27" s="16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</row>
    <row r="28" spans="3:35" ht="15.75" customHeight="1" thickBot="1" x14ac:dyDescent="0.35">
      <c r="C28" s="17">
        <v>30</v>
      </c>
      <c r="D28" s="4"/>
      <c r="E28" s="4"/>
      <c r="F28" s="4"/>
      <c r="G28" s="4"/>
      <c r="H28" s="4"/>
      <c r="I28" s="4"/>
      <c r="J28" s="4"/>
      <c r="K28" s="4"/>
      <c r="L28" s="14"/>
      <c r="M28" s="14"/>
      <c r="N28" s="4"/>
      <c r="O28" s="4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3:35" ht="15.75" customHeight="1" x14ac:dyDescent="0.3">
      <c r="C29" s="16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3:35" ht="15.75" customHeight="1" x14ac:dyDescent="0.3">
      <c r="C30" s="16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3:35" ht="15.75" customHeight="1" x14ac:dyDescent="0.3">
      <c r="C31" s="16"/>
      <c r="K31" s="22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3:35" ht="15.75" customHeight="1" x14ac:dyDescent="0.35">
      <c r="C32" s="16"/>
      <c r="S32" s="34" t="s">
        <v>64</v>
      </c>
      <c r="U32" s="26"/>
      <c r="V32" s="26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3:35" ht="15.75" customHeight="1" x14ac:dyDescent="0.3">
      <c r="C33" s="16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3:35" ht="15.75" customHeight="1" thickBot="1" x14ac:dyDescent="0.35">
      <c r="C34" s="17">
        <v>25</v>
      </c>
      <c r="D34" s="4"/>
      <c r="E34" s="4"/>
      <c r="F34" s="4"/>
      <c r="G34" s="4"/>
      <c r="H34" s="4"/>
      <c r="I34" s="4"/>
      <c r="J34" s="14"/>
      <c r="K34" s="14"/>
      <c r="L34" s="4"/>
      <c r="M34" s="4"/>
      <c r="N34" s="4"/>
      <c r="O34" s="4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</row>
    <row r="35" spans="3:35" ht="15.75" customHeight="1" x14ac:dyDescent="0.3">
      <c r="C35" s="16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</row>
    <row r="36" spans="3:35" ht="15.75" customHeight="1" x14ac:dyDescent="0.25">
      <c r="C36" s="16"/>
    </row>
    <row r="37" spans="3:35" ht="15.75" customHeight="1" x14ac:dyDescent="0.25">
      <c r="C37" s="16"/>
      <c r="I37" s="22"/>
    </row>
    <row r="38" spans="3:35" ht="15.75" customHeight="1" x14ac:dyDescent="0.25">
      <c r="C38" s="16"/>
    </row>
    <row r="39" spans="3:35" ht="15.75" customHeight="1" x14ac:dyDescent="0.25">
      <c r="C39" s="16"/>
    </row>
    <row r="40" spans="3:35" ht="15.75" customHeight="1" thickBot="1" x14ac:dyDescent="0.3">
      <c r="C40" s="17">
        <v>20</v>
      </c>
      <c r="D40" s="4"/>
      <c r="E40" s="4"/>
      <c r="F40" s="4"/>
      <c r="G40" s="4"/>
      <c r="H40" s="15"/>
      <c r="I40" s="14"/>
      <c r="J40" s="4"/>
      <c r="K40" s="4"/>
      <c r="L40" s="4"/>
      <c r="M40" s="4"/>
      <c r="N40" s="5"/>
      <c r="O40" s="4"/>
    </row>
    <row r="41" spans="3:35" ht="15.75" customHeight="1" x14ac:dyDescent="0.25">
      <c r="C41" s="16"/>
    </row>
    <row r="42" spans="3:35" ht="15.75" customHeight="1" x14ac:dyDescent="0.25">
      <c r="C42" s="16"/>
    </row>
    <row r="43" spans="3:35" ht="15.75" customHeight="1" x14ac:dyDescent="0.25">
      <c r="C43" s="17"/>
      <c r="G43" s="21"/>
      <c r="M43" s="6"/>
    </row>
    <row r="44" spans="3:35" ht="15.75" customHeight="1" x14ac:dyDescent="0.25">
      <c r="C44" s="16"/>
    </row>
    <row r="45" spans="3:35" ht="15.75" customHeight="1" x14ac:dyDescent="0.25">
      <c r="C45" s="16"/>
    </row>
    <row r="46" spans="3:35" ht="15.75" customHeight="1" thickBot="1" x14ac:dyDescent="0.3">
      <c r="C46" s="17">
        <v>15</v>
      </c>
      <c r="D46" s="4"/>
      <c r="E46" s="4"/>
      <c r="F46" s="15"/>
      <c r="G46" s="14"/>
      <c r="H46" s="4"/>
      <c r="I46" s="4"/>
      <c r="J46" s="4"/>
      <c r="K46" s="4"/>
      <c r="L46" s="5"/>
      <c r="M46" s="4"/>
      <c r="N46" s="4"/>
      <c r="O46" s="4"/>
    </row>
    <row r="47" spans="3:35" ht="15.75" customHeight="1" x14ac:dyDescent="0.25">
      <c r="C47" s="18"/>
    </row>
    <row r="48" spans="3:35" ht="15.75" customHeight="1" x14ac:dyDescent="0.25">
      <c r="C48" s="19"/>
    </row>
    <row r="49" spans="3:16" ht="15.75" customHeight="1" x14ac:dyDescent="0.25">
      <c r="C49" s="20"/>
      <c r="E49" s="6"/>
      <c r="K49" s="6"/>
    </row>
    <row r="50" spans="3:16" ht="15.75" customHeight="1" x14ac:dyDescent="0.25">
      <c r="C50" s="16"/>
    </row>
    <row r="51" spans="3:16" ht="15.75" customHeight="1" x14ac:dyDescent="0.25">
      <c r="C51" s="18"/>
    </row>
    <row r="52" spans="3:16" ht="15.75" customHeight="1" x14ac:dyDescent="0.25">
      <c r="C52" s="17">
        <v>0</v>
      </c>
      <c r="D52" s="13"/>
      <c r="E52" s="4"/>
      <c r="F52" s="4"/>
      <c r="G52" s="4"/>
      <c r="H52" s="4"/>
      <c r="I52" s="4"/>
      <c r="J52" s="5"/>
      <c r="K52" s="4"/>
      <c r="L52" s="4"/>
      <c r="M52" s="4"/>
      <c r="N52" s="4"/>
      <c r="O52" s="4"/>
    </row>
    <row r="53" spans="3:16" ht="15.75" customHeight="1" x14ac:dyDescent="0.35">
      <c r="C53" s="7" t="s">
        <v>15</v>
      </c>
      <c r="D53" s="3"/>
      <c r="E53" s="3"/>
      <c r="F53" s="3" t="s">
        <v>17</v>
      </c>
      <c r="G53" s="3"/>
      <c r="H53" s="3" t="s">
        <v>18</v>
      </c>
      <c r="I53" s="3"/>
      <c r="J53" s="3" t="s">
        <v>19</v>
      </c>
      <c r="K53" s="3"/>
      <c r="L53" s="3" t="s">
        <v>20</v>
      </c>
      <c r="M53" s="3"/>
      <c r="N53" s="3" t="s">
        <v>21</v>
      </c>
      <c r="P53" s="7" t="s">
        <v>22</v>
      </c>
    </row>
    <row r="61" spans="3:16" ht="15.75" customHeight="1" x14ac:dyDescent="0.25">
      <c r="D61" s="8"/>
      <c r="E61" s="8"/>
    </row>
    <row r="62" spans="3:16" ht="15.75" customHeight="1" x14ac:dyDescent="0.25">
      <c r="D62" s="8"/>
      <c r="E62" s="8"/>
    </row>
    <row r="63" spans="3:16" ht="15.75" customHeight="1" x14ac:dyDescent="0.25">
      <c r="D63" s="8"/>
      <c r="E63" s="8"/>
    </row>
    <row r="64" spans="3:16" ht="15.75" customHeight="1" x14ac:dyDescent="0.25">
      <c r="D64" s="8"/>
      <c r="E64" s="8"/>
    </row>
    <row r="65" spans="4:11" ht="15.75" customHeight="1" x14ac:dyDescent="0.25">
      <c r="D65" s="8"/>
      <c r="E65" s="8"/>
    </row>
    <row r="66" spans="4:11" ht="15.75" customHeight="1" x14ac:dyDescent="0.25">
      <c r="D66" s="8"/>
      <c r="E66" s="8"/>
    </row>
    <row r="67" spans="4:11" ht="15.75" customHeight="1" x14ac:dyDescent="0.25">
      <c r="D67" s="8"/>
      <c r="E67" s="8"/>
    </row>
    <row r="70" spans="4:11" ht="15.75" customHeight="1" x14ac:dyDescent="0.25">
      <c r="D70" s="8"/>
      <c r="E70" s="8"/>
    </row>
    <row r="71" spans="4:11" ht="15.75" customHeight="1" x14ac:dyDescent="0.25">
      <c r="D71" s="8"/>
      <c r="E71" s="9"/>
    </row>
    <row r="72" spans="4:11" ht="15.75" customHeight="1" x14ac:dyDescent="0.25">
      <c r="D72" s="8"/>
      <c r="E72" s="9"/>
    </row>
    <row r="73" spans="4:11" ht="15.75" customHeight="1" x14ac:dyDescent="0.25">
      <c r="D73" s="8"/>
      <c r="E73" s="9"/>
    </row>
    <row r="74" spans="4:11" ht="15.75" customHeight="1" x14ac:dyDescent="0.25">
      <c r="D74" s="8"/>
      <c r="E74" s="9"/>
    </row>
    <row r="75" spans="4:11" ht="15.75" customHeight="1" x14ac:dyDescent="0.25">
      <c r="D75" s="8"/>
    </row>
    <row r="76" spans="4:11" ht="15.75" customHeight="1" x14ac:dyDescent="0.25">
      <c r="D76" s="8"/>
    </row>
    <row r="77" spans="4:11" ht="15.75" customHeight="1" x14ac:dyDescent="0.25">
      <c r="D77" s="8"/>
      <c r="E77" s="8"/>
      <c r="F77" s="8"/>
      <c r="G77" s="8"/>
      <c r="H77" s="8"/>
      <c r="I77" s="8"/>
      <c r="J77" s="8"/>
      <c r="K77" s="8"/>
    </row>
    <row r="78" spans="4:11" ht="15.75" customHeight="1" x14ac:dyDescent="0.25">
      <c r="D78" s="8"/>
      <c r="F78" s="10"/>
      <c r="G78" s="9"/>
    </row>
    <row r="79" spans="4:11" ht="15.75" customHeight="1" x14ac:dyDescent="0.25">
      <c r="D79" s="8"/>
      <c r="F79" s="10"/>
      <c r="G79" s="9"/>
      <c r="K79" s="11"/>
    </row>
    <row r="80" spans="4:11" ht="15.75" customHeight="1" x14ac:dyDescent="0.25">
      <c r="D80" s="8"/>
      <c r="F80" s="10"/>
      <c r="G80" s="9"/>
      <c r="K80" s="11"/>
    </row>
    <row r="81" spans="4:7" ht="15.75" customHeight="1" x14ac:dyDescent="0.25">
      <c r="D81" s="8"/>
      <c r="F81" s="10"/>
      <c r="G81" s="9"/>
    </row>
    <row r="82" spans="4:7" ht="15.75" customHeight="1" x14ac:dyDescent="0.25">
      <c r="D82" s="8"/>
      <c r="F82" s="12"/>
      <c r="G82" s="9"/>
    </row>
    <row r="83" spans="4:7" ht="15.75" customHeight="1" x14ac:dyDescent="0.25">
      <c r="D83" s="8"/>
    </row>
  </sheetData>
  <pageMargins left="0.7" right="0.7" top="0.75" bottom="0.75" header="0.3" footer="0.3"/>
  <pageSetup paperSize="9"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DCA34-12C2-4253-B28F-F69327DABA7D}">
  <dimension ref="A1:Z29"/>
  <sheetViews>
    <sheetView tabSelected="1" topLeftCell="A7" workbookViewId="0">
      <selection activeCell="M21" sqref="M21:Q30"/>
    </sheetView>
  </sheetViews>
  <sheetFormatPr defaultRowHeight="15" x14ac:dyDescent="0.25"/>
  <cols>
    <col min="1" max="1" width="14.85546875" customWidth="1"/>
    <col min="7" max="7" width="13.42578125" customWidth="1"/>
    <col min="8" max="8" width="12.5703125" customWidth="1"/>
    <col min="9" max="9" width="11.42578125" customWidth="1"/>
  </cols>
  <sheetData>
    <row r="1" spans="1:26" ht="120.75" x14ac:dyDescent="0.45">
      <c r="A1" s="24" t="s">
        <v>54</v>
      </c>
      <c r="B1" s="1" t="s">
        <v>14</v>
      </c>
      <c r="C1" s="1" t="s">
        <v>33</v>
      </c>
      <c r="D1" s="24" t="s">
        <v>46</v>
      </c>
      <c r="E1" s="1"/>
      <c r="F1" s="1" t="s">
        <v>34</v>
      </c>
      <c r="G1" s="24" t="s">
        <v>55</v>
      </c>
      <c r="H1" s="24" t="s">
        <v>56</v>
      </c>
      <c r="I1" s="24" t="s">
        <v>57</v>
      </c>
      <c r="J1" s="28"/>
      <c r="K1" s="24" t="s">
        <v>38</v>
      </c>
      <c r="L1" s="1" t="s">
        <v>39</v>
      </c>
    </row>
    <row r="2" spans="1:26" ht="23.25" x14ac:dyDescent="0.35">
      <c r="A2" s="1"/>
      <c r="B2" s="1">
        <v>0</v>
      </c>
      <c r="C2" s="1">
        <v>1500</v>
      </c>
      <c r="D2" s="1"/>
      <c r="E2" s="1"/>
      <c r="F2" s="1"/>
      <c r="K2" s="1">
        <v>1500</v>
      </c>
    </row>
    <row r="3" spans="1:26" ht="23.25" x14ac:dyDescent="0.35">
      <c r="A3" s="27" t="s">
        <v>47</v>
      </c>
      <c r="B3" s="1">
        <v>15</v>
      </c>
      <c r="C3" s="1">
        <v>1200</v>
      </c>
      <c r="D3" s="1">
        <v>400</v>
      </c>
      <c r="E3" s="1"/>
      <c r="F3" s="1">
        <f>D3/((C3+C4)/2)</f>
        <v>0.34782608695652173</v>
      </c>
      <c r="G3" s="1">
        <f>(15+20)/2</f>
        <v>17.5</v>
      </c>
      <c r="H3" s="1">
        <f>G3*D3</f>
        <v>7000</v>
      </c>
      <c r="I3" s="1">
        <f>G3*F3</f>
        <v>6.0869565217391299</v>
      </c>
      <c r="J3" s="1"/>
      <c r="K3" s="1">
        <v>1500</v>
      </c>
      <c r="L3" s="1">
        <f t="shared" ref="L3:L9" si="0">K3*F3</f>
        <v>521.73913043478262</v>
      </c>
    </row>
    <row r="4" spans="1:26" ht="23.25" x14ac:dyDescent="0.35">
      <c r="A4" s="27" t="s">
        <v>48</v>
      </c>
      <c r="B4" s="1">
        <v>20</v>
      </c>
      <c r="C4" s="1">
        <v>1100</v>
      </c>
      <c r="D4" s="1">
        <v>800</v>
      </c>
      <c r="E4" s="1"/>
      <c r="F4" s="1">
        <f>D4/((C4+C5)/2)</f>
        <v>0.72727272727272729</v>
      </c>
      <c r="G4" s="1">
        <f>G3+5</f>
        <v>22.5</v>
      </c>
      <c r="H4" s="1">
        <f t="shared" ref="H4:H9" si="1">G4*D4</f>
        <v>18000</v>
      </c>
      <c r="I4" s="1">
        <f t="shared" ref="I4:I9" si="2">G4*F4</f>
        <v>16.363636363636363</v>
      </c>
      <c r="J4" s="1"/>
      <c r="K4" s="1">
        <v>1500</v>
      </c>
      <c r="L4" s="1">
        <f t="shared" si="0"/>
        <v>1090.909090909091</v>
      </c>
    </row>
    <row r="5" spans="1:26" ht="23.25" x14ac:dyDescent="0.35">
      <c r="A5" s="27" t="s">
        <v>49</v>
      </c>
      <c r="B5" s="1">
        <v>25</v>
      </c>
      <c r="C5" s="1">
        <v>1100</v>
      </c>
      <c r="D5" s="1">
        <v>600</v>
      </c>
      <c r="E5" s="1"/>
      <c r="F5" s="1">
        <f>D5/((C5+C6)/2)</f>
        <v>0.5714285714285714</v>
      </c>
      <c r="G5" s="1">
        <f t="shared" ref="G5:G9" si="3">G4+5</f>
        <v>27.5</v>
      </c>
      <c r="H5" s="1">
        <f t="shared" si="1"/>
        <v>16500</v>
      </c>
      <c r="I5" s="1">
        <f t="shared" si="2"/>
        <v>15.714285714285714</v>
      </c>
      <c r="J5" s="1"/>
      <c r="K5" s="1">
        <v>1500</v>
      </c>
      <c r="L5" s="1">
        <f t="shared" si="0"/>
        <v>857.14285714285711</v>
      </c>
    </row>
    <row r="6" spans="1:26" ht="23.25" x14ac:dyDescent="0.35">
      <c r="A6" s="27" t="s">
        <v>50</v>
      </c>
      <c r="B6" s="1">
        <v>30</v>
      </c>
      <c r="C6" s="1">
        <v>1000</v>
      </c>
      <c r="D6" s="1">
        <v>600</v>
      </c>
      <c r="E6" s="1"/>
      <c r="F6" s="1">
        <f t="shared" ref="F6:F9" si="4">D6/((C6+C7)/2)</f>
        <v>0.6</v>
      </c>
      <c r="G6" s="1">
        <f t="shared" si="3"/>
        <v>32.5</v>
      </c>
      <c r="H6" s="1">
        <f t="shared" si="1"/>
        <v>19500</v>
      </c>
      <c r="I6" s="1">
        <f t="shared" si="2"/>
        <v>19.5</v>
      </c>
      <c r="J6" s="1"/>
      <c r="K6" s="1">
        <v>1500</v>
      </c>
      <c r="L6" s="1">
        <f t="shared" si="0"/>
        <v>900</v>
      </c>
    </row>
    <row r="7" spans="1:26" ht="23.25" x14ac:dyDescent="0.35">
      <c r="A7" s="27" t="s">
        <v>51</v>
      </c>
      <c r="B7" s="1">
        <v>35</v>
      </c>
      <c r="C7" s="1">
        <v>1000</v>
      </c>
      <c r="D7" s="1">
        <v>350</v>
      </c>
      <c r="E7" s="1"/>
      <c r="F7" s="1">
        <f t="shared" si="4"/>
        <v>0.36842105263157893</v>
      </c>
      <c r="G7" s="1">
        <f t="shared" si="3"/>
        <v>37.5</v>
      </c>
      <c r="H7" s="1">
        <f t="shared" si="1"/>
        <v>13125</v>
      </c>
      <c r="I7" s="1">
        <f t="shared" si="2"/>
        <v>13.815789473684211</v>
      </c>
      <c r="J7" s="1"/>
      <c r="K7" s="1">
        <v>1500</v>
      </c>
      <c r="L7" s="1">
        <f t="shared" si="0"/>
        <v>552.63157894736844</v>
      </c>
    </row>
    <row r="8" spans="1:26" ht="23.25" x14ac:dyDescent="0.35">
      <c r="A8" s="27" t="s">
        <v>52</v>
      </c>
      <c r="B8" s="1">
        <v>40</v>
      </c>
      <c r="C8" s="1">
        <v>900</v>
      </c>
      <c r="D8" s="1">
        <v>150</v>
      </c>
      <c r="E8" s="1"/>
      <c r="F8" s="1">
        <f t="shared" si="4"/>
        <v>0.17647058823529413</v>
      </c>
      <c r="G8" s="1">
        <f t="shared" si="3"/>
        <v>42.5</v>
      </c>
      <c r="H8" s="1">
        <f t="shared" si="1"/>
        <v>6375</v>
      </c>
      <c r="I8" s="1">
        <f t="shared" si="2"/>
        <v>7.5000000000000009</v>
      </c>
      <c r="J8" s="1"/>
      <c r="K8" s="1">
        <v>1500</v>
      </c>
      <c r="L8" s="1">
        <f t="shared" si="0"/>
        <v>264.70588235294122</v>
      </c>
    </row>
    <row r="9" spans="1:26" ht="23.25" x14ac:dyDescent="0.35">
      <c r="A9" s="27" t="s">
        <v>53</v>
      </c>
      <c r="B9" s="1">
        <v>45</v>
      </c>
      <c r="C9" s="1">
        <v>800</v>
      </c>
      <c r="D9" s="1">
        <v>100</v>
      </c>
      <c r="E9" s="1"/>
      <c r="F9" s="1">
        <f t="shared" si="4"/>
        <v>0.125</v>
      </c>
      <c r="G9" s="1">
        <f t="shared" si="3"/>
        <v>47.5</v>
      </c>
      <c r="H9" s="1">
        <f t="shared" si="1"/>
        <v>4750</v>
      </c>
      <c r="I9" s="1">
        <f t="shared" si="2"/>
        <v>5.9375</v>
      </c>
      <c r="J9" s="1"/>
      <c r="K9" s="1">
        <v>1500</v>
      </c>
      <c r="L9" s="1">
        <f t="shared" si="0"/>
        <v>187.5</v>
      </c>
    </row>
    <row r="10" spans="1:26" ht="23.25" x14ac:dyDescent="0.35">
      <c r="A10" s="1"/>
      <c r="B10" s="1">
        <v>50</v>
      </c>
      <c r="C10" s="1">
        <v>800</v>
      </c>
      <c r="D10" s="1"/>
      <c r="E10" s="1"/>
      <c r="F10" s="1"/>
    </row>
    <row r="11" spans="1:26" ht="23.25" x14ac:dyDescent="0.35">
      <c r="B11" s="1"/>
      <c r="C11" s="1"/>
      <c r="D11" s="1">
        <f>SUM(D3:D10)</f>
        <v>3000</v>
      </c>
      <c r="E11" s="1"/>
      <c r="F11" s="1">
        <f>SUM(F3:F10)</f>
        <v>2.916419026524693</v>
      </c>
      <c r="H11" s="1">
        <f>SUM(H3:H10)</f>
        <v>85250</v>
      </c>
      <c r="I11" s="1">
        <f>SUM(I3:I10)</f>
        <v>84.918168073345413</v>
      </c>
      <c r="J11" t="s">
        <v>40</v>
      </c>
      <c r="L11" s="25">
        <f>H11/K2</f>
        <v>56.833333333333336</v>
      </c>
    </row>
    <row r="12" spans="1:26" ht="23.25" x14ac:dyDescent="0.35">
      <c r="B12" s="1"/>
      <c r="C12" s="1"/>
      <c r="D12" s="1"/>
      <c r="E12" s="1"/>
      <c r="H12" s="1"/>
      <c r="L12" s="25"/>
    </row>
    <row r="13" spans="1:26" ht="23.25" x14ac:dyDescent="0.35">
      <c r="B13" s="1"/>
      <c r="C13" s="1"/>
      <c r="D13" s="1"/>
      <c r="E13" s="1"/>
      <c r="H13" s="1"/>
      <c r="L13" s="25"/>
    </row>
    <row r="14" spans="1:26" ht="23.25" x14ac:dyDescent="0.35">
      <c r="B14" s="1"/>
      <c r="C14" s="1"/>
      <c r="D14" s="1"/>
      <c r="E14" s="1"/>
      <c r="F14" s="27" t="s">
        <v>60</v>
      </c>
      <c r="G14" s="2" t="s">
        <v>37</v>
      </c>
      <c r="H14" s="1"/>
      <c r="I14" s="1"/>
      <c r="J14" s="1" t="s">
        <v>41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x14ac:dyDescent="0.35">
      <c r="B15" s="1"/>
      <c r="C15" s="1"/>
      <c r="D15" s="1"/>
      <c r="E15" s="1"/>
      <c r="F15" s="1"/>
      <c r="G15" s="1" t="s">
        <v>42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x14ac:dyDescent="0.35">
      <c r="B16" s="1"/>
      <c r="C16" s="1"/>
      <c r="D16" s="1"/>
      <c r="E16" s="1"/>
      <c r="F16" s="1"/>
      <c r="G16" s="1" t="s">
        <v>43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6:26" ht="23.25" x14ac:dyDescent="0.35"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6:26" ht="26.25" x14ac:dyDescent="0.45">
      <c r="G18" s="1" t="s">
        <v>44</v>
      </c>
      <c r="H18" s="1"/>
      <c r="I18" s="1" t="s">
        <v>45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6:26" ht="23.25" x14ac:dyDescent="0.35">
      <c r="G19" s="1" t="s">
        <v>58</v>
      </c>
      <c r="I19" s="2">
        <f>H11/D11</f>
        <v>28.416666666666668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1" spans="6:26" ht="23.25" x14ac:dyDescent="0.35">
      <c r="G21" s="1" t="s">
        <v>59</v>
      </c>
      <c r="J21" s="2">
        <f>I11/F14</f>
        <v>29.081564408679938</v>
      </c>
    </row>
    <row r="22" spans="6:26" x14ac:dyDescent="0.25">
      <c r="M22" s="30"/>
    </row>
    <row r="23" spans="6:26" x14ac:dyDescent="0.25">
      <c r="M23" s="30"/>
    </row>
    <row r="24" spans="6:26" x14ac:dyDescent="0.25">
      <c r="M24" s="30"/>
    </row>
    <row r="25" spans="6:26" ht="10.5" customHeight="1" x14ac:dyDescent="0.25">
      <c r="M25" s="31" t="s">
        <v>61</v>
      </c>
      <c r="O25" s="29"/>
    </row>
    <row r="26" spans="6:26" ht="15" customHeight="1" x14ac:dyDescent="0.25">
      <c r="M26" s="30"/>
      <c r="N26" s="35" t="s">
        <v>66</v>
      </c>
      <c r="P26" s="39" t="s">
        <v>67</v>
      </c>
    </row>
    <row r="27" spans="6:26" x14ac:dyDescent="0.25">
      <c r="M27" s="30"/>
      <c r="N27" s="35"/>
      <c r="O27" s="33" t="s">
        <v>62</v>
      </c>
      <c r="P27" s="37"/>
    </row>
    <row r="28" spans="6:26" x14ac:dyDescent="0.25">
      <c r="M28" s="31" t="s">
        <v>14</v>
      </c>
      <c r="N28" s="36"/>
      <c r="O28" s="29"/>
      <c r="P28" s="38"/>
    </row>
    <row r="29" spans="6:26" x14ac:dyDescent="0.25">
      <c r="N29" s="3" t="s">
        <v>15</v>
      </c>
      <c r="O29" s="8" t="s">
        <v>16</v>
      </c>
      <c r="P29" s="32" t="s">
        <v>63</v>
      </c>
    </row>
  </sheetData>
  <mergeCells count="2">
    <mergeCell ref="N26:N28"/>
    <mergeCell ref="P26:P28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2020-03-30T12:56:52Z</dcterms:created>
  <dcterms:modified xsi:type="dcterms:W3CDTF">2020-04-02T13:57:11Z</dcterms:modified>
</cp:coreProperties>
</file>