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lezioni ppt e pdf\"/>
    </mc:Choice>
  </mc:AlternateContent>
  <xr:revisionPtr revIDLastSave="0" documentId="13_ncr:1_{A9FE8F16-89F3-49E7-A01A-0C411DD11638}" xr6:coauthVersionLast="44" xr6:coauthVersionMax="44" xr10:uidLastSave="{00000000-0000-0000-0000-000000000000}"/>
  <bookViews>
    <workbookView xWindow="-120" yWindow="-120" windowWidth="29040" windowHeight="15840" xr2:uid="{C1AF8BC5-C4F7-4100-8373-D27807F4FDEF}"/>
  </bookViews>
  <sheets>
    <sheet name="Esempio" sheetId="3" r:id="rId1"/>
    <sheet name="Es. 1" sheetId="1" r:id="rId2"/>
    <sheet name="Esercizio cas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9" i="1" l="1"/>
  <c r="V28" i="1"/>
  <c r="Y27" i="1"/>
  <c r="X26" i="1"/>
  <c r="J43" i="1"/>
  <c r="W26" i="1"/>
  <c r="X25" i="1"/>
  <c r="W24" i="1"/>
  <c r="X24" i="1"/>
  <c r="W23" i="1"/>
  <c r="V23" i="1"/>
  <c r="K41" i="1"/>
  <c r="J41" i="1"/>
  <c r="D141" i="1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5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6" i="3"/>
  <c r="G15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6" i="3"/>
  <c r="F15" i="3"/>
  <c r="C17" i="3"/>
  <c r="E16" i="3"/>
  <c r="E17" i="3"/>
  <c r="C18" i="3" s="1"/>
  <c r="C16" i="3"/>
  <c r="E15" i="3"/>
  <c r="E18" i="3" l="1"/>
  <c r="C19" i="3"/>
  <c r="E19" i="3" l="1"/>
  <c r="C20" i="3" s="1"/>
  <c r="E20" i="3" l="1"/>
  <c r="C21" i="3"/>
  <c r="E21" i="3" l="1"/>
  <c r="C22" i="3"/>
  <c r="E22" i="3" l="1"/>
  <c r="C23" i="3" s="1"/>
  <c r="E23" i="3" l="1"/>
  <c r="C24" i="3"/>
  <c r="E24" i="3" l="1"/>
  <c r="C25" i="3"/>
  <c r="E25" i="3" l="1"/>
  <c r="C26" i="3"/>
  <c r="E26" i="3" l="1"/>
  <c r="C27" i="3"/>
  <c r="E27" i="3" l="1"/>
  <c r="C28" i="3"/>
  <c r="E28" i="3" l="1"/>
  <c r="C29" i="3" s="1"/>
  <c r="E29" i="3" l="1"/>
  <c r="C30" i="3" s="1"/>
  <c r="E30" i="3" l="1"/>
  <c r="C31" i="3"/>
  <c r="E31" i="3" l="1"/>
  <c r="C32" i="3"/>
  <c r="E32" i="3" l="1"/>
  <c r="C33" i="3"/>
  <c r="C34" i="3" l="1"/>
  <c r="E33" i="3"/>
  <c r="E34" i="3" l="1"/>
  <c r="C35" i="3" s="1"/>
  <c r="C36" i="3" l="1"/>
  <c r="E35" i="3"/>
  <c r="E36" i="3" l="1"/>
  <c r="C37" i="3" s="1"/>
  <c r="E37" i="3" l="1"/>
  <c r="C38" i="3" s="1"/>
  <c r="E38" i="3" l="1"/>
  <c r="C39" i="3" s="1"/>
  <c r="E39" i="3" l="1"/>
  <c r="C40" i="3" s="1"/>
  <c r="E40" i="3" l="1"/>
  <c r="C41" i="3" s="1"/>
  <c r="E41" i="3" l="1"/>
  <c r="C42" i="3" s="1"/>
  <c r="E42" i="3" l="1"/>
  <c r="C43" i="3"/>
  <c r="E43" i="3" l="1"/>
  <c r="C44" i="3"/>
  <c r="E44" i="3" l="1"/>
  <c r="C45" i="3"/>
  <c r="E45" i="3" l="1"/>
  <c r="C46" i="3"/>
  <c r="E46" i="3" l="1"/>
  <c r="C47" i="3" s="1"/>
  <c r="E47" i="3" l="1"/>
  <c r="C48" i="3"/>
  <c r="E48" i="3" l="1"/>
  <c r="C49" i="3"/>
  <c r="E49" i="3" l="1"/>
  <c r="C50" i="3"/>
  <c r="E50" i="3" l="1"/>
  <c r="C51" i="3"/>
  <c r="E51" i="3" l="1"/>
  <c r="C52" i="3"/>
  <c r="E52" i="3" l="1"/>
  <c r="C53" i="3" s="1"/>
  <c r="E53" i="3" l="1"/>
  <c r="C54" i="3" s="1"/>
  <c r="E54" i="3" l="1"/>
  <c r="C55" i="3"/>
  <c r="E55" i="3" l="1"/>
  <c r="C56" i="3"/>
  <c r="E56" i="3" l="1"/>
  <c r="C57" i="3"/>
  <c r="E57" i="3" l="1"/>
  <c r="C58" i="3"/>
  <c r="E58" i="3" l="1"/>
  <c r="C59" i="3" s="1"/>
  <c r="E59" i="3" l="1"/>
  <c r="C60" i="3" s="1"/>
  <c r="E60" i="3" l="1"/>
  <c r="C61" i="3"/>
  <c r="E61" i="3" l="1"/>
  <c r="C62" i="3"/>
  <c r="E62" i="3" l="1"/>
  <c r="C63" i="3"/>
  <c r="E63" i="3" l="1"/>
  <c r="C64" i="3"/>
  <c r="E64" i="3" l="1"/>
  <c r="C65" i="3" s="1"/>
  <c r="E65" i="3" l="1"/>
  <c r="C66" i="3" s="1"/>
  <c r="E66" i="3" l="1"/>
  <c r="C67" i="3"/>
  <c r="E67" i="3" l="1"/>
  <c r="C68" i="3"/>
  <c r="E68" i="3" l="1"/>
  <c r="C69" i="3"/>
  <c r="E69" i="3" l="1"/>
  <c r="C70" i="3"/>
  <c r="E70" i="3" l="1"/>
  <c r="C71" i="3"/>
  <c r="E71" i="3" l="1"/>
  <c r="C72" i="3" s="1"/>
  <c r="E72" i="3" l="1"/>
  <c r="C73" i="3"/>
  <c r="E73" i="3" l="1"/>
  <c r="C74" i="3"/>
  <c r="E74" i="3" l="1"/>
  <c r="C75" i="3"/>
  <c r="E75" i="3" l="1"/>
  <c r="C76" i="3"/>
  <c r="E76" i="3" l="1"/>
  <c r="C77" i="3" s="1"/>
  <c r="E77" i="3" l="1"/>
  <c r="C78" i="3" s="1"/>
  <c r="E78" i="3" l="1"/>
  <c r="C79" i="3"/>
  <c r="E79" i="3" l="1"/>
  <c r="C80" i="3"/>
  <c r="E80" i="3" l="1"/>
  <c r="C81" i="3"/>
  <c r="E81" i="3" l="1"/>
  <c r="C82" i="3"/>
  <c r="E82" i="3" l="1"/>
  <c r="C83" i="3" s="1"/>
  <c r="E83" i="3" l="1"/>
  <c r="C84" i="3" s="1"/>
  <c r="E84" i="3" l="1"/>
  <c r="C85" i="3"/>
  <c r="E85" i="3" l="1"/>
  <c r="C86" i="3"/>
  <c r="E86" i="3" l="1"/>
  <c r="C87" i="3"/>
  <c r="E87" i="3" l="1"/>
  <c r="C88" i="3"/>
  <c r="E88" i="3" l="1"/>
  <c r="C89" i="3" s="1"/>
  <c r="E89" i="3" l="1"/>
  <c r="C90" i="3" s="1"/>
  <c r="E90" i="3" l="1"/>
  <c r="C91" i="3"/>
  <c r="E91" i="3" l="1"/>
  <c r="C92" i="3"/>
  <c r="E92" i="3" l="1"/>
  <c r="C93" i="3"/>
  <c r="E93" i="3" l="1"/>
  <c r="C94" i="3"/>
  <c r="E94" i="3" l="1"/>
  <c r="C95" i="3" s="1"/>
  <c r="E95" i="3" l="1"/>
  <c r="C96" i="3"/>
  <c r="E96" i="3" l="1"/>
  <c r="C97" i="3"/>
  <c r="E97" i="3" l="1"/>
  <c r="C98" i="3"/>
  <c r="E98" i="3" l="1"/>
  <c r="C99" i="3"/>
  <c r="E99" i="3" l="1"/>
  <c r="C100" i="3"/>
  <c r="E100" i="3" l="1"/>
  <c r="C101" i="3" s="1"/>
  <c r="E101" i="3" l="1"/>
  <c r="C102" i="3" s="1"/>
  <c r="E102" i="3" l="1"/>
  <c r="C103" i="3"/>
  <c r="E103" i="3" l="1"/>
  <c r="C104" i="3"/>
  <c r="E104" i="3" l="1"/>
  <c r="C105" i="3"/>
  <c r="E105" i="3" l="1"/>
  <c r="C106" i="3" s="1"/>
  <c r="E106" i="3" l="1"/>
  <c r="C107" i="3"/>
  <c r="E107" i="3" l="1"/>
  <c r="C108" i="3" s="1"/>
  <c r="E108" i="3" l="1"/>
  <c r="C109" i="3"/>
  <c r="E109" i="3" l="1"/>
  <c r="C110" i="3"/>
  <c r="E110" i="3" l="1"/>
  <c r="C111" i="3"/>
  <c r="E111" i="3" l="1"/>
  <c r="C112" i="3"/>
  <c r="E112" i="3" l="1"/>
  <c r="C113" i="3" s="1"/>
  <c r="E113" i="3" l="1"/>
  <c r="C114" i="3" s="1"/>
  <c r="E114" i="3" l="1"/>
  <c r="C115" i="3"/>
  <c r="E115" i="3" l="1"/>
  <c r="C116" i="3"/>
  <c r="E116" i="3" l="1"/>
  <c r="C117" i="3"/>
  <c r="E117" i="3" l="1"/>
  <c r="C118" i="3"/>
  <c r="E118" i="3" l="1"/>
  <c r="C119" i="3" s="1"/>
  <c r="E119" i="3" l="1"/>
  <c r="C120" i="3" s="1"/>
  <c r="E120" i="3" l="1"/>
  <c r="C121" i="3"/>
  <c r="E121" i="3" l="1"/>
  <c r="C122" i="3"/>
  <c r="E122" i="3" l="1"/>
  <c r="C123" i="3"/>
  <c r="E123" i="3" l="1"/>
  <c r="C124" i="3"/>
  <c r="E124" i="3" l="1"/>
  <c r="C125" i="3" s="1"/>
  <c r="E125" i="3" l="1"/>
  <c r="C126" i="3" s="1"/>
  <c r="E126" i="3" l="1"/>
  <c r="C127" i="3"/>
  <c r="E127" i="3" l="1"/>
  <c r="C128" i="3"/>
  <c r="E128" i="3" l="1"/>
  <c r="C129" i="3" s="1"/>
  <c r="E129" i="3" l="1"/>
  <c r="C130" i="3" s="1"/>
  <c r="E130" i="3" l="1"/>
  <c r="C131" i="3"/>
  <c r="E131" i="3" l="1"/>
  <c r="C132" i="3"/>
  <c r="E132" i="3" l="1"/>
  <c r="C133" i="3"/>
  <c r="E133" i="3" l="1"/>
  <c r="C134" i="3"/>
  <c r="E134" i="3" s="1"/>
</calcChain>
</file>

<file path=xl/sharedStrings.xml><?xml version="1.0" encoding="utf-8"?>
<sst xmlns="http://schemas.openxmlformats.org/spreadsheetml/2006/main" count="53" uniqueCount="48">
  <si>
    <t>Quindi calcolare:</t>
  </si>
  <si>
    <t>x</t>
  </si>
  <si>
    <t>lx</t>
  </si>
  <si>
    <t>dx</t>
  </si>
  <si>
    <t>qx *1000</t>
  </si>
  <si>
    <t>Lx</t>
  </si>
  <si>
    <t>px prosp.</t>
  </si>
  <si>
    <t>ex</t>
  </si>
  <si>
    <t>a) Il numero totale di decessi</t>
  </si>
  <si>
    <t>c) il numero di decessi tra il 20° e il 30° compleanno</t>
  </si>
  <si>
    <t>d) la probabilità di sopravvivere tra il 45° e il 46° compleanno</t>
  </si>
  <si>
    <t>e) la probabilità di sopravvivere dalla nascita fino al 60° compleanno</t>
  </si>
  <si>
    <t>f) la probabilità di morire prima del 25° compleanno</t>
  </si>
  <si>
    <t>g) Il numero di anni che restano da vivere a una 30nne</t>
  </si>
  <si>
    <t>h) il numero totale di anni vissuti fino a 15 anni</t>
  </si>
  <si>
    <t xml:space="preserve">Facoltà di Economia </t>
  </si>
  <si>
    <t>cognome</t>
  </si>
  <si>
    <t>matricola</t>
  </si>
  <si>
    <t>nome</t>
  </si>
  <si>
    <t>SAPIENZA UNIVERSITA' DEGLI STUDI DI ROMA</t>
  </si>
  <si>
    <t>ESAME DI DEMOGRAFIA - Appello 10 Gennaio 2020 -  I PROVA</t>
  </si>
  <si>
    <t>ES.1</t>
  </si>
  <si>
    <t>b) il numero di sopravviventi al 120° compleanno</t>
  </si>
  <si>
    <t>(controllare che in Opzioni-Impostazioni avanzate sia impostato il . Come separatore decimale)</t>
  </si>
  <si>
    <t>Scaricare la tavola di mortalità Italia, donne+uomini, 2018</t>
  </si>
  <si>
    <t>Tavola ISTAT: sito demo.istat.it</t>
  </si>
  <si>
    <t>a) Scrivere prima le intestazioni di colonna come in Istat; poi selezionare SOLO i numeri e fare CtrC - CtrlV</t>
  </si>
  <si>
    <t>c) ricostruire tutta la tavola di mortalità</t>
  </si>
  <si>
    <t>d) confrontare speranza di vita ottenuta con quella pubblicata da ISTAT</t>
  </si>
  <si>
    <t>b) cancellare tutte le colonne tranne x, lx e qx; svuotare lx da x&gt;0; dividere qx per 1000 (mettere su nuova colonna); imporre 1 alla probabilità di morte corrispondete all'ultima età in cui si osservano sopravviventi.</t>
  </si>
  <si>
    <t>(attenzione: controllare che in File-Opzioni-Impostazioni avanzate sia impostato il " . " come separatore decimale)</t>
  </si>
  <si>
    <t xml:space="preserve">Scaricare dal sito demo.istat.it la tavola di mortalità Donne, Anno 2015, Provincia di Firenze e riportarla qui sotto. </t>
  </si>
  <si>
    <t>Infine disegnare:</t>
  </si>
  <si>
    <t>l) Grafico della funzione lx</t>
  </si>
  <si>
    <t>m) grafico della funzione dx</t>
  </si>
  <si>
    <t>n) grafico della funzione qx</t>
  </si>
  <si>
    <t>3) Disegnare i grafici delle curve lx e dx mettendo due curve per ogni grafico in modo da confrontare i due generi e gli anni diversi</t>
  </si>
  <si>
    <t>4) commentare differenze nel tempo e per genere</t>
  </si>
  <si>
    <t>qx</t>
  </si>
  <si>
    <t>Tx</t>
  </si>
  <si>
    <r>
      <t>L</t>
    </r>
    <r>
      <rPr>
        <vertAlign val="subscript"/>
        <sz val="16"/>
        <color theme="1"/>
        <rFont val="Arial"/>
        <family val="2"/>
      </rPr>
      <t>0</t>
    </r>
    <r>
      <rPr>
        <sz val="16"/>
        <color theme="1"/>
        <rFont val="Arial"/>
        <family val="2"/>
      </rPr>
      <t>=l</t>
    </r>
    <r>
      <rPr>
        <vertAlign val="subscript"/>
        <sz val="16"/>
        <color theme="1"/>
        <rFont val="Arial"/>
        <family val="2"/>
      </rPr>
      <t>0</t>
    </r>
    <r>
      <rPr>
        <sz val="16"/>
        <color theme="1"/>
        <rFont val="Arial"/>
        <family val="2"/>
      </rPr>
      <t>-0.90*d</t>
    </r>
    <r>
      <rPr>
        <vertAlign val="subscript"/>
        <sz val="16"/>
        <color theme="1"/>
        <rFont val="Arial"/>
        <family val="2"/>
      </rPr>
      <t>0</t>
    </r>
  </si>
  <si>
    <r>
      <t xml:space="preserve"> l</t>
    </r>
    <r>
      <rPr>
        <vertAlign val="subscript"/>
        <sz val="14"/>
        <color theme="1"/>
        <rFont val="Calibri"/>
        <family val="2"/>
        <scheme val="minor"/>
      </rPr>
      <t>60</t>
    </r>
    <r>
      <rPr>
        <sz val="14"/>
        <color theme="1"/>
        <rFont val="Calibri"/>
        <family val="2"/>
        <scheme val="minor"/>
      </rPr>
      <t>/l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>=</t>
    </r>
  </si>
  <si>
    <r>
      <t>1-l</t>
    </r>
    <r>
      <rPr>
        <vertAlign val="subscript"/>
        <sz val="14"/>
        <color theme="1"/>
        <rFont val="Calibri"/>
        <family val="2"/>
        <scheme val="minor"/>
      </rPr>
      <t>25</t>
    </r>
    <r>
      <rPr>
        <sz val="14"/>
        <color theme="1"/>
        <rFont val="Calibri"/>
        <family val="2"/>
        <scheme val="minor"/>
      </rPr>
      <t>/l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>=</t>
    </r>
  </si>
  <si>
    <t>speranza di vita a 30 anni =</t>
  </si>
  <si>
    <t>come somma</t>
  </si>
  <si>
    <t>i) il numero medio di anni vissuti in età fertile per una ragazza che compie il 15° compl.</t>
  </si>
  <si>
    <t>1)Scaricare le tavole di mortalità Italia Uomini e le Tavole di mortalità Donne per anni 1974 e 2018 (come fatto in Esempio)</t>
  </si>
  <si>
    <t>2) costruire una tabellina con e0, e25, e65 nei due generi e nei due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</si>
</sst>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vertAlign val="subscript"/>
      <sz val="16"/>
      <color theme="1"/>
      <name val="Arial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8" fillId="0" borderId="3" xfId="0" applyFont="1" applyBorder="1"/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7" fillId="0" borderId="0" xfId="0" applyFont="1" applyBorder="1"/>
    <xf numFmtId="0" fontId="0" fillId="0" borderId="5" xfId="0" applyBorder="1"/>
    <xf numFmtId="0" fontId="10" fillId="0" borderId="5" xfId="0" applyFont="1" applyBorder="1"/>
    <xf numFmtId="0" fontId="7" fillId="0" borderId="5" xfId="0" applyFont="1" applyBorder="1"/>
    <xf numFmtId="0" fontId="0" fillId="0" borderId="6" xfId="0" applyBorder="1"/>
    <xf numFmtId="0" fontId="0" fillId="0" borderId="7" xfId="0" applyBorder="1"/>
    <xf numFmtId="0" fontId="7" fillId="0" borderId="8" xfId="0" applyFont="1" applyBorder="1"/>
    <xf numFmtId="0" fontId="7" fillId="0" borderId="0" xfId="0" applyFont="1" applyBorder="1" applyAlignment="1" applyProtection="1">
      <alignment textRotation="90"/>
      <protection locked="0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 wrapText="1"/>
    </xf>
    <xf numFmtId="0" fontId="7" fillId="0" borderId="0" xfId="0" applyFont="1" applyBorder="1" applyAlignment="1">
      <alignment horizontal="right" textRotation="90"/>
    </xf>
    <xf numFmtId="0" fontId="13" fillId="0" borderId="0" xfId="0" applyFont="1"/>
    <xf numFmtId="0" fontId="14" fillId="0" borderId="0" xfId="0" applyFont="1" applyAlignment="1">
      <alignment vertical="center" wrapText="1"/>
    </xf>
    <xf numFmtId="2" fontId="14" fillId="0" borderId="0" xfId="0" applyNumberFormat="1" applyFont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1" fontId="2" fillId="0" borderId="0" xfId="0" applyNumberFormat="1" applyFont="1"/>
    <xf numFmtId="0" fontId="16" fillId="0" borderId="0" xfId="0" applyFont="1"/>
    <xf numFmtId="0" fontId="17" fillId="0" borderId="0" xfId="0" applyFont="1"/>
    <xf numFmtId="0" fontId="16" fillId="0" borderId="0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di</a:t>
            </a:r>
            <a:r>
              <a:rPr lang="en-US" baseline="0"/>
              <a:t> sopravviventi </a:t>
            </a:r>
            <a:r>
              <a:rPr lang="en-US"/>
              <a:t>lx - </a:t>
            </a:r>
          </a:p>
          <a:p>
            <a:pPr>
              <a:defRPr/>
            </a:pPr>
            <a:r>
              <a:rPr lang="en-US"/>
              <a:t>Tavol</a:t>
            </a:r>
            <a:r>
              <a:rPr lang="en-US" baseline="0"/>
              <a:t>a mortalità, Donne, Italia, 2018</a:t>
            </a:r>
          </a:p>
          <a:p>
            <a:pPr>
              <a:defRPr/>
            </a:pPr>
            <a:r>
              <a:rPr lang="en-US" baseline="0"/>
              <a:t>(Fonte, IStat)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312674022543299"/>
          <c:y val="1.9417475728155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'Es. 1'!$C$20</c:f>
              <c:strCache>
                <c:ptCount val="1"/>
                <c:pt idx="0">
                  <c:v>lx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'Es. 1'!$B$21:$B$140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'Es. 1'!$C$21:$C$140</c:f>
              <c:numCache>
                <c:formatCode>General</c:formatCode>
                <c:ptCount val="120"/>
                <c:pt idx="0">
                  <c:v>100000</c:v>
                </c:pt>
                <c:pt idx="1">
                  <c:v>99899</c:v>
                </c:pt>
                <c:pt idx="2">
                  <c:v>99891</c:v>
                </c:pt>
                <c:pt idx="3">
                  <c:v>99883</c:v>
                </c:pt>
                <c:pt idx="4">
                  <c:v>99875</c:v>
                </c:pt>
                <c:pt idx="5">
                  <c:v>99867</c:v>
                </c:pt>
                <c:pt idx="6">
                  <c:v>99859</c:v>
                </c:pt>
                <c:pt idx="7">
                  <c:v>99852</c:v>
                </c:pt>
                <c:pt idx="8">
                  <c:v>99844</c:v>
                </c:pt>
                <c:pt idx="9">
                  <c:v>99837</c:v>
                </c:pt>
                <c:pt idx="10">
                  <c:v>99829</c:v>
                </c:pt>
                <c:pt idx="11">
                  <c:v>99822</c:v>
                </c:pt>
                <c:pt idx="12">
                  <c:v>99814</c:v>
                </c:pt>
                <c:pt idx="13">
                  <c:v>99807</c:v>
                </c:pt>
                <c:pt idx="14">
                  <c:v>99799</c:v>
                </c:pt>
                <c:pt idx="15">
                  <c:v>99792</c:v>
                </c:pt>
                <c:pt idx="16">
                  <c:v>99784</c:v>
                </c:pt>
                <c:pt idx="17">
                  <c:v>99777</c:v>
                </c:pt>
                <c:pt idx="18">
                  <c:v>99769</c:v>
                </c:pt>
                <c:pt idx="19">
                  <c:v>99761</c:v>
                </c:pt>
                <c:pt idx="20">
                  <c:v>99752</c:v>
                </c:pt>
                <c:pt idx="21">
                  <c:v>99740</c:v>
                </c:pt>
                <c:pt idx="22">
                  <c:v>99728</c:v>
                </c:pt>
                <c:pt idx="23">
                  <c:v>99714</c:v>
                </c:pt>
                <c:pt idx="24">
                  <c:v>99699</c:v>
                </c:pt>
                <c:pt idx="25">
                  <c:v>99683</c:v>
                </c:pt>
                <c:pt idx="26">
                  <c:v>99666</c:v>
                </c:pt>
                <c:pt idx="27">
                  <c:v>99648</c:v>
                </c:pt>
                <c:pt idx="28">
                  <c:v>99628</c:v>
                </c:pt>
                <c:pt idx="29">
                  <c:v>99609</c:v>
                </c:pt>
                <c:pt idx="30">
                  <c:v>99589</c:v>
                </c:pt>
                <c:pt idx="31">
                  <c:v>99571</c:v>
                </c:pt>
                <c:pt idx="32">
                  <c:v>99553</c:v>
                </c:pt>
                <c:pt idx="33">
                  <c:v>99535</c:v>
                </c:pt>
                <c:pt idx="34">
                  <c:v>99515</c:v>
                </c:pt>
                <c:pt idx="35">
                  <c:v>99491</c:v>
                </c:pt>
                <c:pt idx="36">
                  <c:v>99459</c:v>
                </c:pt>
                <c:pt idx="37">
                  <c:v>99424</c:v>
                </c:pt>
                <c:pt idx="38">
                  <c:v>99385</c:v>
                </c:pt>
                <c:pt idx="39">
                  <c:v>99341</c:v>
                </c:pt>
                <c:pt idx="40">
                  <c:v>99293</c:v>
                </c:pt>
                <c:pt idx="41">
                  <c:v>99243</c:v>
                </c:pt>
                <c:pt idx="42">
                  <c:v>99189</c:v>
                </c:pt>
                <c:pt idx="43">
                  <c:v>99131</c:v>
                </c:pt>
                <c:pt idx="44">
                  <c:v>99066</c:v>
                </c:pt>
                <c:pt idx="45">
                  <c:v>98991</c:v>
                </c:pt>
                <c:pt idx="46">
                  <c:v>98904</c:v>
                </c:pt>
                <c:pt idx="47">
                  <c:v>98808</c:v>
                </c:pt>
                <c:pt idx="48">
                  <c:v>98700</c:v>
                </c:pt>
                <c:pt idx="49">
                  <c:v>98579</c:v>
                </c:pt>
                <c:pt idx="50">
                  <c:v>98438</c:v>
                </c:pt>
                <c:pt idx="51">
                  <c:v>98268</c:v>
                </c:pt>
                <c:pt idx="52">
                  <c:v>98078</c:v>
                </c:pt>
                <c:pt idx="53">
                  <c:v>97869</c:v>
                </c:pt>
                <c:pt idx="54">
                  <c:v>97648</c:v>
                </c:pt>
                <c:pt idx="55">
                  <c:v>97425</c:v>
                </c:pt>
                <c:pt idx="56">
                  <c:v>97229</c:v>
                </c:pt>
                <c:pt idx="57">
                  <c:v>97030</c:v>
                </c:pt>
                <c:pt idx="58">
                  <c:v>96830</c:v>
                </c:pt>
                <c:pt idx="59">
                  <c:v>96613</c:v>
                </c:pt>
                <c:pt idx="60">
                  <c:v>96363</c:v>
                </c:pt>
                <c:pt idx="61">
                  <c:v>96058</c:v>
                </c:pt>
                <c:pt idx="62">
                  <c:v>95718</c:v>
                </c:pt>
                <c:pt idx="63">
                  <c:v>95344</c:v>
                </c:pt>
                <c:pt idx="64">
                  <c:v>94927</c:v>
                </c:pt>
                <c:pt idx="65">
                  <c:v>94458</c:v>
                </c:pt>
                <c:pt idx="66">
                  <c:v>93941</c:v>
                </c:pt>
                <c:pt idx="67">
                  <c:v>93373</c:v>
                </c:pt>
                <c:pt idx="68">
                  <c:v>92757</c:v>
                </c:pt>
                <c:pt idx="69">
                  <c:v>92074</c:v>
                </c:pt>
                <c:pt idx="70">
                  <c:v>91310</c:v>
                </c:pt>
                <c:pt idx="71">
                  <c:v>90460</c:v>
                </c:pt>
                <c:pt idx="72">
                  <c:v>89532</c:v>
                </c:pt>
                <c:pt idx="73">
                  <c:v>88528</c:v>
                </c:pt>
                <c:pt idx="74">
                  <c:v>87433</c:v>
                </c:pt>
                <c:pt idx="75">
                  <c:v>86231</c:v>
                </c:pt>
                <c:pt idx="76">
                  <c:v>84987</c:v>
                </c:pt>
                <c:pt idx="77">
                  <c:v>83650</c:v>
                </c:pt>
                <c:pt idx="78">
                  <c:v>82224</c:v>
                </c:pt>
                <c:pt idx="79">
                  <c:v>80608</c:v>
                </c:pt>
                <c:pt idx="80">
                  <c:v>78708</c:v>
                </c:pt>
                <c:pt idx="81">
                  <c:v>76502</c:v>
                </c:pt>
                <c:pt idx="82">
                  <c:v>74053</c:v>
                </c:pt>
                <c:pt idx="83">
                  <c:v>71388</c:v>
                </c:pt>
                <c:pt idx="84">
                  <c:v>68351</c:v>
                </c:pt>
                <c:pt idx="85">
                  <c:v>64822</c:v>
                </c:pt>
                <c:pt idx="86">
                  <c:v>60823</c:v>
                </c:pt>
                <c:pt idx="87">
                  <c:v>56509</c:v>
                </c:pt>
                <c:pt idx="88">
                  <c:v>51979</c:v>
                </c:pt>
                <c:pt idx="89">
                  <c:v>47117</c:v>
                </c:pt>
                <c:pt idx="90">
                  <c:v>41884</c:v>
                </c:pt>
                <c:pt idx="91">
                  <c:v>36317</c:v>
                </c:pt>
                <c:pt idx="92">
                  <c:v>30834</c:v>
                </c:pt>
                <c:pt idx="93">
                  <c:v>25624</c:v>
                </c:pt>
                <c:pt idx="94">
                  <c:v>20809</c:v>
                </c:pt>
                <c:pt idx="95">
                  <c:v>16487</c:v>
                </c:pt>
                <c:pt idx="96">
                  <c:v>12826</c:v>
                </c:pt>
                <c:pt idx="97">
                  <c:v>9729</c:v>
                </c:pt>
                <c:pt idx="98">
                  <c:v>7192</c:v>
                </c:pt>
                <c:pt idx="99">
                  <c:v>5143</c:v>
                </c:pt>
                <c:pt idx="100">
                  <c:v>3530</c:v>
                </c:pt>
                <c:pt idx="101">
                  <c:v>2308</c:v>
                </c:pt>
                <c:pt idx="102">
                  <c:v>1442</c:v>
                </c:pt>
                <c:pt idx="103">
                  <c:v>859</c:v>
                </c:pt>
                <c:pt idx="104">
                  <c:v>485</c:v>
                </c:pt>
                <c:pt idx="105">
                  <c:v>258</c:v>
                </c:pt>
                <c:pt idx="106">
                  <c:v>128</c:v>
                </c:pt>
                <c:pt idx="107">
                  <c:v>59</c:v>
                </c:pt>
                <c:pt idx="108">
                  <c:v>26</c:v>
                </c:pt>
                <c:pt idx="109">
                  <c:v>10</c:v>
                </c:pt>
                <c:pt idx="110">
                  <c:v>4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9F-44B6-BD9A-F532B7649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499896"/>
        <c:axId val="596497272"/>
      </c:lineChart>
      <c:catAx>
        <c:axId val="59649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6497272"/>
        <c:crosses val="autoZero"/>
        <c:auto val="1"/>
        <c:lblAlgn val="ctr"/>
        <c:lblOffset val="100"/>
        <c:noMultiLvlLbl val="0"/>
      </c:catAx>
      <c:valAx>
        <c:axId val="59649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649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Curva</a:t>
            </a:r>
            <a:r>
              <a:rPr lang="it-IT" baseline="0"/>
              <a:t> qx</a:t>
            </a:r>
            <a:r>
              <a:rPr lang="it-IT"/>
              <a:t>- Tavola di mortalità</a:t>
            </a:r>
            <a:r>
              <a:rPr lang="it-IT" baseline="0"/>
              <a:t> Donne, Italia, 2018</a:t>
            </a:r>
          </a:p>
          <a:p>
            <a:pPr>
              <a:defRPr/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'Es. 1'!$B$21:$B$140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'Es. 1'!$E$21:$E$140</c:f>
              <c:numCache>
                <c:formatCode>General</c:formatCode>
                <c:ptCount val="120"/>
                <c:pt idx="0">
                  <c:v>1.01004</c:v>
                </c:pt>
                <c:pt idx="1">
                  <c:v>8.2089999999999996E-2</c:v>
                </c:pt>
                <c:pt idx="2">
                  <c:v>8.1040000000000001E-2</c:v>
                </c:pt>
                <c:pt idx="3">
                  <c:v>7.9990000000000006E-2</c:v>
                </c:pt>
                <c:pt idx="4">
                  <c:v>7.8939999999999996E-2</c:v>
                </c:pt>
                <c:pt idx="5">
                  <c:v>7.5209999999999999E-2</c:v>
                </c:pt>
                <c:pt idx="6">
                  <c:v>7.5230000000000005E-2</c:v>
                </c:pt>
                <c:pt idx="7">
                  <c:v>7.5249999999999997E-2</c:v>
                </c:pt>
                <c:pt idx="8">
                  <c:v>7.5270000000000004E-2</c:v>
                </c:pt>
                <c:pt idx="9">
                  <c:v>7.5289999999999996E-2</c:v>
                </c:pt>
                <c:pt idx="10">
                  <c:v>7.4980000000000005E-2</c:v>
                </c:pt>
                <c:pt idx="11">
                  <c:v>7.4999999999999997E-2</c:v>
                </c:pt>
                <c:pt idx="12">
                  <c:v>7.5020000000000003E-2</c:v>
                </c:pt>
                <c:pt idx="13">
                  <c:v>7.5459999999999999E-2</c:v>
                </c:pt>
                <c:pt idx="14">
                  <c:v>7.6319999999999999E-2</c:v>
                </c:pt>
                <c:pt idx="15">
                  <c:v>7.3859999999999995E-2</c:v>
                </c:pt>
                <c:pt idx="16">
                  <c:v>7.4679999999999996E-2</c:v>
                </c:pt>
                <c:pt idx="17">
                  <c:v>7.5509999999999994E-2</c:v>
                </c:pt>
                <c:pt idx="18">
                  <c:v>8.1540000000000001E-2</c:v>
                </c:pt>
                <c:pt idx="19">
                  <c:v>9.2780000000000001E-2</c:v>
                </c:pt>
                <c:pt idx="20">
                  <c:v>0.11466</c:v>
                </c:pt>
                <c:pt idx="21">
                  <c:v>0.12705</c:v>
                </c:pt>
                <c:pt idx="22">
                  <c:v>0.13944999999999999</c:v>
                </c:pt>
                <c:pt idx="23">
                  <c:v>0.15087999999999999</c:v>
                </c:pt>
                <c:pt idx="24">
                  <c:v>0.16134999999999999</c:v>
                </c:pt>
                <c:pt idx="25">
                  <c:v>0.1711</c:v>
                </c:pt>
                <c:pt idx="26">
                  <c:v>0.18153</c:v>
                </c:pt>
                <c:pt idx="27">
                  <c:v>0.19195000000000001</c:v>
                </c:pt>
                <c:pt idx="28">
                  <c:v>0.19808999999999999</c:v>
                </c:pt>
                <c:pt idx="29">
                  <c:v>0.19991999999999999</c:v>
                </c:pt>
                <c:pt idx="30">
                  <c:v>0.17968999999999999</c:v>
                </c:pt>
                <c:pt idx="31">
                  <c:v>0.18132000000000001</c:v>
                </c:pt>
                <c:pt idx="32">
                  <c:v>0.18296000000000001</c:v>
                </c:pt>
                <c:pt idx="33">
                  <c:v>0.20251</c:v>
                </c:pt>
                <c:pt idx="34">
                  <c:v>0.23999000000000001</c:v>
                </c:pt>
                <c:pt idx="35">
                  <c:v>0.31315999999999999</c:v>
                </c:pt>
                <c:pt idx="36">
                  <c:v>0.35544999999999999</c:v>
                </c:pt>
                <c:pt idx="37">
                  <c:v>0.39773999999999998</c:v>
                </c:pt>
                <c:pt idx="38">
                  <c:v>0.44090000000000001</c:v>
                </c:pt>
                <c:pt idx="39">
                  <c:v>0.48493000000000003</c:v>
                </c:pt>
                <c:pt idx="40">
                  <c:v>0.50048999999999999</c:v>
                </c:pt>
                <c:pt idx="41">
                  <c:v>0.54213999999999996</c:v>
                </c:pt>
                <c:pt idx="42">
                  <c:v>0.58379999999999999</c:v>
                </c:pt>
                <c:pt idx="43">
                  <c:v>0.65549000000000002</c:v>
                </c:pt>
                <c:pt idx="44">
                  <c:v>0.75722</c:v>
                </c:pt>
                <c:pt idx="45">
                  <c:v>0.87612999999999996</c:v>
                </c:pt>
                <c:pt idx="46">
                  <c:v>0.97989000000000004</c:v>
                </c:pt>
                <c:pt idx="47">
                  <c:v>1.08365</c:v>
                </c:pt>
                <c:pt idx="48">
                  <c:v>1.23177</c:v>
                </c:pt>
                <c:pt idx="49">
                  <c:v>1.4242699999999999</c:v>
                </c:pt>
                <c:pt idx="50">
                  <c:v>1.7280500000000001</c:v>
                </c:pt>
                <c:pt idx="51">
                  <c:v>1.9337800000000001</c:v>
                </c:pt>
                <c:pt idx="52">
                  <c:v>2.13951</c:v>
                </c:pt>
                <c:pt idx="53">
                  <c:v>2.2555299999999998</c:v>
                </c:pt>
                <c:pt idx="54">
                  <c:v>2.2818299999999998</c:v>
                </c:pt>
                <c:pt idx="55">
                  <c:v>2.0160499999999999</c:v>
                </c:pt>
                <c:pt idx="56">
                  <c:v>2.0390299999999999</c:v>
                </c:pt>
                <c:pt idx="57">
                  <c:v>2.0620099999999999</c:v>
                </c:pt>
                <c:pt idx="58">
                  <c:v>2.24376</c:v>
                </c:pt>
                <c:pt idx="59">
                  <c:v>2.5842900000000002</c:v>
                </c:pt>
                <c:pt idx="60">
                  <c:v>3.1686800000000002</c:v>
                </c:pt>
                <c:pt idx="61">
                  <c:v>3.5375700000000001</c:v>
                </c:pt>
                <c:pt idx="62">
                  <c:v>3.90645</c:v>
                </c:pt>
                <c:pt idx="63">
                  <c:v>4.3750799999999996</c:v>
                </c:pt>
                <c:pt idx="64">
                  <c:v>4.94346</c:v>
                </c:pt>
                <c:pt idx="65">
                  <c:v>5.47506</c:v>
                </c:pt>
                <c:pt idx="66">
                  <c:v>6.03965</c:v>
                </c:pt>
                <c:pt idx="67">
                  <c:v>6.6042300000000003</c:v>
                </c:pt>
                <c:pt idx="68">
                  <c:v>7.3578999999999999</c:v>
                </c:pt>
                <c:pt idx="69">
                  <c:v>8.3006499999999992</c:v>
                </c:pt>
                <c:pt idx="70">
                  <c:v>9.3094300000000008</c:v>
                </c:pt>
                <c:pt idx="71">
                  <c:v>10.258850000000001</c:v>
                </c:pt>
                <c:pt idx="72">
                  <c:v>11.20824</c:v>
                </c:pt>
                <c:pt idx="73">
                  <c:v>12.37177</c:v>
                </c:pt>
                <c:pt idx="74">
                  <c:v>13.74943</c:v>
                </c:pt>
                <c:pt idx="75">
                  <c:v>14.42015</c:v>
                </c:pt>
                <c:pt idx="76">
                  <c:v>15.73385</c:v>
                </c:pt>
                <c:pt idx="77">
                  <c:v>17.04759</c:v>
                </c:pt>
                <c:pt idx="78">
                  <c:v>19.660309999999999</c:v>
                </c:pt>
                <c:pt idx="79">
                  <c:v>23.572220000000002</c:v>
                </c:pt>
                <c:pt idx="80">
                  <c:v>28.020620000000001</c:v>
                </c:pt>
                <c:pt idx="81">
                  <c:v>32.008279999999999</c:v>
                </c:pt>
                <c:pt idx="82">
                  <c:v>35.995989999999999</c:v>
                </c:pt>
                <c:pt idx="83">
                  <c:v>42.536580000000001</c:v>
                </c:pt>
                <c:pt idx="84">
                  <c:v>51.630189999999999</c:v>
                </c:pt>
                <c:pt idx="85">
                  <c:v>61.695819999999998</c:v>
                </c:pt>
                <c:pt idx="86">
                  <c:v>70.929789999999997</c:v>
                </c:pt>
                <c:pt idx="87">
                  <c:v>80.162469999999999</c:v>
                </c:pt>
                <c:pt idx="88">
                  <c:v>93.537570000000002</c:v>
                </c:pt>
                <c:pt idx="89">
                  <c:v>111.05249000000001</c:v>
                </c:pt>
                <c:pt idx="90">
                  <c:v>132.92225999999999</c:v>
                </c:pt>
                <c:pt idx="91">
                  <c:v>150.96798999999999</c:v>
                </c:pt>
                <c:pt idx="92">
                  <c:v>168.99507</c:v>
                </c:pt>
                <c:pt idx="93">
                  <c:v>187.90647000000001</c:v>
                </c:pt>
                <c:pt idx="94">
                  <c:v>207.69873999999999</c:v>
                </c:pt>
                <c:pt idx="95">
                  <c:v>222.06995000000001</c:v>
                </c:pt>
                <c:pt idx="96">
                  <c:v>241.42189999999999</c:v>
                </c:pt>
                <c:pt idx="97">
                  <c:v>260.76283999999998</c:v>
                </c:pt>
                <c:pt idx="98">
                  <c:v>284.86304999999999</c:v>
                </c:pt>
                <c:pt idx="99">
                  <c:v>313.71134000000001</c:v>
                </c:pt>
                <c:pt idx="100">
                  <c:v>346.28091999999998</c:v>
                </c:pt>
                <c:pt idx="101">
                  <c:v>375.29135000000002</c:v>
                </c:pt>
                <c:pt idx="102">
                  <c:v>404.25405999999998</c:v>
                </c:pt>
                <c:pt idx="103">
                  <c:v>435.23581000000001</c:v>
                </c:pt>
                <c:pt idx="104">
                  <c:v>468.22190999999998</c:v>
                </c:pt>
                <c:pt idx="105">
                  <c:v>502.99358000000001</c:v>
                </c:pt>
                <c:pt idx="106">
                  <c:v>535.87760000000003</c:v>
                </c:pt>
                <c:pt idx="107">
                  <c:v>568.66718000000003</c:v>
                </c:pt>
                <c:pt idx="108">
                  <c:v>600.11204999999995</c:v>
                </c:pt>
                <c:pt idx="109">
                  <c:v>630.21699000000001</c:v>
                </c:pt>
                <c:pt idx="110">
                  <c:v>660.73670000000004</c:v>
                </c:pt>
                <c:pt idx="111">
                  <c:v>690.62964999999997</c:v>
                </c:pt>
                <c:pt idx="112">
                  <c:v>720.40171999999995</c:v>
                </c:pt>
                <c:pt idx="113">
                  <c:v>746.47942999999998</c:v>
                </c:pt>
                <c:pt idx="114">
                  <c:v>768.89710000000002</c:v>
                </c:pt>
                <c:pt idx="115">
                  <c:v>790.39742999999999</c:v>
                </c:pt>
                <c:pt idx="116">
                  <c:v>812.65895999999998</c:v>
                </c:pt>
                <c:pt idx="117">
                  <c:v>834.81614999999999</c:v>
                </c:pt>
                <c:pt idx="118">
                  <c:v>853.16366000000005</c:v>
                </c:pt>
                <c:pt idx="119">
                  <c:v>867.74373000000003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0-4AB0-8765-71E153C1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658592"/>
        <c:axId val="599659904"/>
      </c:lineChart>
      <c:catAx>
        <c:axId val="59965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9659904"/>
        <c:crosses val="autoZero"/>
        <c:auto val="1"/>
        <c:lblAlgn val="ctr"/>
        <c:lblOffset val="100"/>
        <c:noMultiLvlLbl val="0"/>
      </c:catAx>
      <c:valAx>
        <c:axId val="59965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965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1</xdr:row>
      <xdr:rowOff>57150</xdr:rowOff>
    </xdr:from>
    <xdr:to>
      <xdr:col>20</xdr:col>
      <xdr:colOff>152400</xdr:colOff>
      <xdr:row>19</xdr:row>
      <xdr:rowOff>219075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55E858B-228C-4691-AD42-0C3485490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55</xdr:row>
      <xdr:rowOff>14287</xdr:rowOff>
    </xdr:from>
    <xdr:to>
      <xdr:col>19</xdr:col>
      <xdr:colOff>295275</xdr:colOff>
      <xdr:row>65</xdr:row>
      <xdr:rowOff>90487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EC96A28-1266-4386-846F-F7DD8459AA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A944-9413-44DF-A6EB-035880CC9AE8}">
  <dimension ref="A1:Q135"/>
  <sheetViews>
    <sheetView tabSelected="1" workbookViewId="0">
      <selection activeCell="H134" sqref="H134"/>
    </sheetView>
  </sheetViews>
  <sheetFormatPr defaultRowHeight="21" x14ac:dyDescent="0.35"/>
  <cols>
    <col min="1" max="1" width="9.140625" style="26"/>
    <col min="2" max="2" width="9.28515625" style="26" bestFit="1" customWidth="1"/>
    <col min="3" max="3" width="19.5703125" style="26" bestFit="1" customWidth="1"/>
    <col min="4" max="4" width="14" style="26" customWidth="1"/>
    <col min="5" max="5" width="14.7109375" style="26" bestFit="1" customWidth="1"/>
    <col min="6" max="6" width="12" style="26" customWidth="1"/>
    <col min="7" max="8" width="18" style="26" bestFit="1" customWidth="1"/>
    <col min="9" max="16384" width="9.140625" style="26"/>
  </cols>
  <sheetData>
    <row r="1" spans="1:17" x14ac:dyDescent="0.35">
      <c r="A1" s="25" t="s">
        <v>25</v>
      </c>
      <c r="B1" s="25"/>
      <c r="C1" s="25"/>
      <c r="D1" s="25"/>
      <c r="E1" s="25"/>
      <c r="F1" s="25"/>
    </row>
    <row r="2" spans="1:17" x14ac:dyDescent="0.35">
      <c r="A2" s="25" t="s">
        <v>24</v>
      </c>
      <c r="B2" s="25"/>
      <c r="C2" s="25"/>
      <c r="D2" s="25"/>
      <c r="E2" s="25"/>
      <c r="F2" s="25"/>
    </row>
    <row r="5" spans="1:17" x14ac:dyDescent="0.35">
      <c r="A5" s="26" t="s">
        <v>26</v>
      </c>
    </row>
    <row r="6" spans="1:17" x14ac:dyDescent="0.35">
      <c r="A6" s="26" t="s">
        <v>30</v>
      </c>
    </row>
    <row r="8" spans="1:17" x14ac:dyDescent="0.35">
      <c r="A8" s="26" t="s">
        <v>29</v>
      </c>
    </row>
    <row r="10" spans="1:17" x14ac:dyDescent="0.35">
      <c r="A10" s="26" t="s">
        <v>27</v>
      </c>
    </row>
    <row r="12" spans="1:17" x14ac:dyDescent="0.35">
      <c r="A12" s="26" t="s">
        <v>28</v>
      </c>
    </row>
    <row r="14" spans="1:17" ht="23.25" x14ac:dyDescent="0.4">
      <c r="A14" s="29"/>
      <c r="B14" s="29" t="s">
        <v>1</v>
      </c>
      <c r="C14" s="29" t="s">
        <v>2</v>
      </c>
      <c r="D14" s="29" t="s">
        <v>38</v>
      </c>
      <c r="E14" s="29" t="s">
        <v>3</v>
      </c>
      <c r="F14" s="29" t="s">
        <v>5</v>
      </c>
      <c r="G14" s="29" t="s">
        <v>39</v>
      </c>
      <c r="H14" s="29" t="s">
        <v>7</v>
      </c>
      <c r="I14" s="29"/>
      <c r="J14" s="29"/>
      <c r="K14" s="29"/>
      <c r="L14" s="29" t="s">
        <v>40</v>
      </c>
      <c r="M14" s="29"/>
      <c r="N14" s="29"/>
      <c r="O14" s="29"/>
      <c r="P14" s="29"/>
      <c r="Q14" s="29"/>
    </row>
    <row r="15" spans="1:17" x14ac:dyDescent="0.35">
      <c r="A15" s="29"/>
      <c r="B15" s="30">
        <v>0</v>
      </c>
      <c r="C15" s="32">
        <v>100000</v>
      </c>
      <c r="D15" s="30">
        <v>2.9299E-3</v>
      </c>
      <c r="E15" s="32">
        <f>C15*D15</f>
        <v>292.99</v>
      </c>
      <c r="F15" s="32">
        <f>C15-0.9*E15</f>
        <v>99736.308999999994</v>
      </c>
      <c r="G15" s="32">
        <f>SUM(F15:F134)</f>
        <v>8297906.957946674</v>
      </c>
      <c r="H15" s="31">
        <f>G15/C15</f>
        <v>82.979069579466739</v>
      </c>
      <c r="I15" s="29"/>
      <c r="J15" s="29"/>
      <c r="K15" s="29"/>
      <c r="L15" s="29"/>
      <c r="M15" s="29"/>
      <c r="N15" s="29"/>
      <c r="O15" s="29"/>
      <c r="P15" s="29"/>
      <c r="Q15" s="29"/>
    </row>
    <row r="16" spans="1:17" x14ac:dyDescent="0.35">
      <c r="A16" s="29"/>
      <c r="B16" s="30">
        <v>1</v>
      </c>
      <c r="C16" s="32">
        <f>C15-E15</f>
        <v>99707.01</v>
      </c>
      <c r="D16" s="30">
        <v>2.0305E-4</v>
      </c>
      <c r="E16" s="32">
        <f t="shared" ref="E16:E79" si="0">C16*D16</f>
        <v>20.245508380499999</v>
      </c>
      <c r="F16" s="32">
        <f>C16-0.5*E16</f>
        <v>99696.887245809747</v>
      </c>
      <c r="G16" s="32">
        <f>SUM(F16:F135)</f>
        <v>8198170.6489466745</v>
      </c>
      <c r="H16" s="31">
        <f t="shared" ref="H16:H79" si="1">G16/C16</f>
        <v>82.222610516017625</v>
      </c>
      <c r="I16" s="29"/>
      <c r="J16" s="29"/>
      <c r="K16" s="29"/>
      <c r="L16" s="29"/>
      <c r="M16" s="29"/>
      <c r="N16" s="29"/>
      <c r="O16" s="29"/>
      <c r="P16" s="29"/>
      <c r="Q16" s="29"/>
    </row>
    <row r="17" spans="1:17" x14ac:dyDescent="0.35">
      <c r="A17" s="29"/>
      <c r="B17" s="30">
        <v>2</v>
      </c>
      <c r="C17" s="32">
        <f t="shared" ref="C17:C80" si="2">C16-E16</f>
        <v>99686.764491619499</v>
      </c>
      <c r="D17" s="30">
        <v>1.4406999999999999E-4</v>
      </c>
      <c r="E17" s="32">
        <f t="shared" si="0"/>
        <v>14.361872160307621</v>
      </c>
      <c r="F17" s="32">
        <f t="shared" ref="F17:F80" si="3">C17-0.5*E17</f>
        <v>99679.583555539342</v>
      </c>
      <c r="G17" s="32">
        <f t="shared" ref="G17:G80" si="4">SUM(F17:F136)</f>
        <v>8098473.7617008649</v>
      </c>
      <c r="H17" s="31">
        <f t="shared" si="1"/>
        <v>81.239207662133424</v>
      </c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35">
      <c r="A18" s="29"/>
      <c r="B18" s="30">
        <v>3</v>
      </c>
      <c r="C18" s="32">
        <f t="shared" si="2"/>
        <v>99672.402619459186</v>
      </c>
      <c r="D18" s="30">
        <v>1.086E-4</v>
      </c>
      <c r="E18" s="32">
        <f t="shared" si="0"/>
        <v>10.824422924473268</v>
      </c>
      <c r="F18" s="32">
        <f t="shared" si="3"/>
        <v>99666.990407996956</v>
      </c>
      <c r="G18" s="32">
        <f t="shared" si="4"/>
        <v>7998794.1781453267</v>
      </c>
      <c r="H18" s="31">
        <f t="shared" si="1"/>
        <v>80.250841435859101</v>
      </c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35">
      <c r="A19" s="29"/>
      <c r="B19" s="30">
        <v>4</v>
      </c>
      <c r="C19" s="32">
        <f t="shared" si="2"/>
        <v>99661.578196534712</v>
      </c>
      <c r="D19" s="30">
        <v>8.8719999999999991E-5</v>
      </c>
      <c r="E19" s="32">
        <f t="shared" si="0"/>
        <v>8.8419752175965591</v>
      </c>
      <c r="F19" s="32">
        <f t="shared" si="3"/>
        <v>99657.157208925913</v>
      </c>
      <c r="G19" s="32">
        <f t="shared" si="4"/>
        <v>7899127.1877373289</v>
      </c>
      <c r="H19" s="31">
        <f t="shared" si="1"/>
        <v>79.259503317919425</v>
      </c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35">
      <c r="A20" s="29"/>
      <c r="B20" s="30">
        <v>5</v>
      </c>
      <c r="C20" s="32">
        <f t="shared" si="2"/>
        <v>99652.736221317115</v>
      </c>
      <c r="D20" s="30">
        <v>8.2849999999999995E-5</v>
      </c>
      <c r="E20" s="32">
        <f t="shared" si="0"/>
        <v>8.2562291959361218</v>
      </c>
      <c r="F20" s="32">
        <f t="shared" si="3"/>
        <v>99648.608106719141</v>
      </c>
      <c r="G20" s="32">
        <f t="shared" si="4"/>
        <v>7799470.0305284038</v>
      </c>
      <c r="H20" s="31">
        <f t="shared" si="1"/>
        <v>78.26649148104363</v>
      </c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35">
      <c r="A21" s="29"/>
      <c r="B21" s="30">
        <v>6</v>
      </c>
      <c r="C21" s="32">
        <f t="shared" si="2"/>
        <v>99644.479992121182</v>
      </c>
      <c r="D21" s="30">
        <v>7.9479999999999991E-5</v>
      </c>
      <c r="E21" s="32">
        <f t="shared" si="0"/>
        <v>7.9197432697737904</v>
      </c>
      <c r="F21" s="32">
        <f t="shared" si="3"/>
        <v>99640.520120486297</v>
      </c>
      <c r="G21" s="32">
        <f t="shared" si="4"/>
        <v>7699821.4224216845</v>
      </c>
      <c r="H21" s="31">
        <f t="shared" si="1"/>
        <v>77.272934968705783</v>
      </c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35">
      <c r="A22" s="29"/>
      <c r="B22" s="30">
        <v>7</v>
      </c>
      <c r="C22" s="32">
        <f t="shared" si="2"/>
        <v>99636.560248851412</v>
      </c>
      <c r="D22" s="30">
        <v>7.805E-5</v>
      </c>
      <c r="E22" s="32">
        <f t="shared" si="0"/>
        <v>7.7766335274228524</v>
      </c>
      <c r="F22" s="32">
        <f t="shared" si="3"/>
        <v>99632.671932087702</v>
      </c>
      <c r="G22" s="32">
        <f t="shared" si="4"/>
        <v>7600180.9023011988</v>
      </c>
      <c r="H22" s="31">
        <f t="shared" si="1"/>
        <v>76.279037366595688</v>
      </c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35">
      <c r="A23" s="29"/>
      <c r="B23" s="30">
        <v>8</v>
      </c>
      <c r="C23" s="32">
        <f t="shared" si="2"/>
        <v>99628.783615323991</v>
      </c>
      <c r="D23" s="30">
        <v>7.4670000000000002E-5</v>
      </c>
      <c r="E23" s="32">
        <f t="shared" si="0"/>
        <v>7.4392812725562427</v>
      </c>
      <c r="F23" s="32">
        <f t="shared" si="3"/>
        <v>99625.063974687713</v>
      </c>
      <c r="G23" s="32">
        <f t="shared" si="4"/>
        <v>7500548.2303691106</v>
      </c>
      <c r="H23" s="31">
        <f t="shared" si="1"/>
        <v>75.284952382129106</v>
      </c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35">
      <c r="A24" s="29"/>
      <c r="B24" s="30">
        <v>9</v>
      </c>
      <c r="C24" s="32">
        <f t="shared" si="2"/>
        <v>99621.344334051435</v>
      </c>
      <c r="D24" s="30">
        <v>7.4450000000000007E-5</v>
      </c>
      <c r="E24" s="32">
        <f t="shared" si="0"/>
        <v>7.4168090856701303</v>
      </c>
      <c r="F24" s="32">
        <f t="shared" si="3"/>
        <v>99617.6359295086</v>
      </c>
      <c r="G24" s="32">
        <f t="shared" si="4"/>
        <v>7400923.1663944228</v>
      </c>
      <c r="H24" s="31">
        <f t="shared" si="1"/>
        <v>74.290536991526253</v>
      </c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35">
      <c r="A25" s="29"/>
      <c r="B25" s="30">
        <v>10</v>
      </c>
      <c r="C25" s="32">
        <f t="shared" si="2"/>
        <v>99613.927524965766</v>
      </c>
      <c r="D25" s="30">
        <v>7.908999999999999E-5</v>
      </c>
      <c r="E25" s="32">
        <f t="shared" si="0"/>
        <v>7.8784655279495412</v>
      </c>
      <c r="F25" s="32">
        <f t="shared" si="3"/>
        <v>99609.988292201786</v>
      </c>
      <c r="G25" s="32">
        <f t="shared" si="4"/>
        <v>7301305.5304649137</v>
      </c>
      <c r="H25" s="31">
        <f t="shared" si="1"/>
        <v>73.296031106042093</v>
      </c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35">
      <c r="A26" s="29"/>
      <c r="B26" s="30">
        <v>11</v>
      </c>
      <c r="C26" s="32">
        <f t="shared" si="2"/>
        <v>99606.049059437821</v>
      </c>
      <c r="D26" s="30">
        <v>8.3440000000000001E-5</v>
      </c>
      <c r="E26" s="32">
        <f t="shared" si="0"/>
        <v>8.3111287335194923</v>
      </c>
      <c r="F26" s="32">
        <f t="shared" si="3"/>
        <v>99601.893495071068</v>
      </c>
      <c r="G26" s="32">
        <f t="shared" si="4"/>
        <v>7201695.5421727123</v>
      </c>
      <c r="H26" s="31">
        <f t="shared" si="1"/>
        <v>72.301788999534068</v>
      </c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35">
      <c r="A27" s="29"/>
      <c r="B27" s="30">
        <v>12</v>
      </c>
      <c r="C27" s="32">
        <f t="shared" si="2"/>
        <v>99597.737930704301</v>
      </c>
      <c r="D27" s="30">
        <v>9.0939999999999993E-5</v>
      </c>
      <c r="E27" s="32">
        <f t="shared" si="0"/>
        <v>9.0574182874182476</v>
      </c>
      <c r="F27" s="32">
        <f t="shared" si="3"/>
        <v>99593.209221560595</v>
      </c>
      <c r="G27" s="32">
        <f t="shared" si="4"/>
        <v>7102093.6486776406</v>
      </c>
      <c r="H27" s="31">
        <f t="shared" si="1"/>
        <v>71.307780640750721</v>
      </c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35">
      <c r="A28" s="29"/>
      <c r="B28" s="30">
        <v>13</v>
      </c>
      <c r="C28" s="32">
        <f t="shared" si="2"/>
        <v>99588.68051241689</v>
      </c>
      <c r="D28" s="30">
        <v>1.0080999999999999E-4</v>
      </c>
      <c r="E28" s="32">
        <f t="shared" si="0"/>
        <v>10.039534882456746</v>
      </c>
      <c r="F28" s="32">
        <f t="shared" si="3"/>
        <v>99583.660744975656</v>
      </c>
      <c r="G28" s="32">
        <f t="shared" si="4"/>
        <v>7002500.4394560801</v>
      </c>
      <c r="H28" s="31">
        <f t="shared" si="1"/>
        <v>70.314220485961712</v>
      </c>
      <c r="I28" s="29"/>
      <c r="J28" s="29"/>
      <c r="K28" s="29"/>
      <c r="L28" s="29"/>
      <c r="M28" s="29"/>
      <c r="N28" s="29"/>
      <c r="O28" s="29"/>
      <c r="P28" s="29"/>
      <c r="Q28" s="29"/>
    </row>
    <row r="29" spans="1:17" x14ac:dyDescent="0.35">
      <c r="A29" s="29"/>
      <c r="B29" s="30">
        <v>14</v>
      </c>
      <c r="C29" s="32">
        <f t="shared" si="2"/>
        <v>99578.640977534436</v>
      </c>
      <c r="D29" s="30">
        <v>1.2118E-4</v>
      </c>
      <c r="E29" s="32">
        <f t="shared" si="0"/>
        <v>12.066939713657623</v>
      </c>
      <c r="F29" s="32">
        <f t="shared" si="3"/>
        <v>99572.607507677603</v>
      </c>
      <c r="G29" s="32">
        <f t="shared" si="4"/>
        <v>6902916.7787111038</v>
      </c>
      <c r="H29" s="31">
        <f t="shared" si="1"/>
        <v>69.321259167098347</v>
      </c>
      <c r="I29" s="29"/>
      <c r="J29" s="29"/>
      <c r="K29" s="29"/>
      <c r="L29" s="29"/>
      <c r="M29" s="29"/>
      <c r="N29" s="29"/>
      <c r="O29" s="29"/>
      <c r="P29" s="29"/>
      <c r="Q29" s="29"/>
    </row>
    <row r="30" spans="1:17" x14ac:dyDescent="0.35">
      <c r="A30" s="29"/>
      <c r="B30" s="30">
        <v>15</v>
      </c>
      <c r="C30" s="32">
        <f t="shared" si="2"/>
        <v>99566.574037820785</v>
      </c>
      <c r="D30" s="30">
        <v>1.4484E-4</v>
      </c>
      <c r="E30" s="32">
        <f t="shared" si="0"/>
        <v>14.421222583637963</v>
      </c>
      <c r="F30" s="32">
        <f t="shared" si="3"/>
        <v>99559.363426528973</v>
      </c>
      <c r="G30" s="32">
        <f t="shared" si="4"/>
        <v>6803344.1712034261</v>
      </c>
      <c r="H30" s="31">
        <f t="shared" si="1"/>
        <v>68.329599938018831</v>
      </c>
      <c r="I30" s="29"/>
      <c r="J30" s="29"/>
      <c r="K30" s="29"/>
      <c r="L30" s="29"/>
      <c r="M30" s="29"/>
      <c r="N30" s="29"/>
      <c r="O30" s="29"/>
      <c r="P30" s="29"/>
      <c r="Q30" s="29"/>
    </row>
    <row r="31" spans="1:17" x14ac:dyDescent="0.35">
      <c r="A31" s="29"/>
      <c r="B31" s="30">
        <v>16</v>
      </c>
      <c r="C31" s="32">
        <f t="shared" si="2"/>
        <v>99552.152815237147</v>
      </c>
      <c r="D31" s="30">
        <v>1.7879000000000001E-4</v>
      </c>
      <c r="E31" s="32">
        <f t="shared" si="0"/>
        <v>17.798929401836251</v>
      </c>
      <c r="F31" s="32">
        <f t="shared" si="3"/>
        <v>99543.253350536223</v>
      </c>
      <c r="G31" s="32">
        <f t="shared" si="4"/>
        <v>6703784.8077768972</v>
      </c>
      <c r="H31" s="31">
        <f t="shared" si="1"/>
        <v>67.339425800451764</v>
      </c>
      <c r="I31" s="29"/>
      <c r="J31" s="29"/>
      <c r="K31" s="29"/>
      <c r="L31" s="29"/>
      <c r="M31" s="29"/>
      <c r="N31" s="29"/>
      <c r="O31" s="29"/>
      <c r="P31" s="29"/>
      <c r="Q31" s="29"/>
    </row>
    <row r="32" spans="1:17" x14ac:dyDescent="0.35">
      <c r="A32" s="29"/>
      <c r="B32" s="30">
        <v>17</v>
      </c>
      <c r="C32" s="32">
        <f t="shared" si="2"/>
        <v>99534.353885835313</v>
      </c>
      <c r="D32" s="30">
        <v>2.0723000000000001E-4</v>
      </c>
      <c r="E32" s="32">
        <f t="shared" si="0"/>
        <v>20.626504155761651</v>
      </c>
      <c r="F32" s="32">
        <f t="shared" si="3"/>
        <v>99524.040633757439</v>
      </c>
      <c r="G32" s="32">
        <f t="shared" si="4"/>
        <v>6604241.5544263609</v>
      </c>
      <c r="H32" s="31">
        <f t="shared" si="1"/>
        <v>66.351378158352688</v>
      </c>
      <c r="I32" s="29"/>
      <c r="J32" s="29"/>
      <c r="K32" s="29"/>
      <c r="L32" s="29"/>
      <c r="M32" s="29"/>
      <c r="N32" s="29"/>
      <c r="O32" s="29"/>
      <c r="P32" s="29"/>
      <c r="Q32" s="29"/>
    </row>
    <row r="33" spans="1:17" x14ac:dyDescent="0.35">
      <c r="A33" s="29"/>
      <c r="B33" s="30">
        <v>18</v>
      </c>
      <c r="C33" s="32">
        <f t="shared" si="2"/>
        <v>99513.72738167955</v>
      </c>
      <c r="D33" s="30">
        <v>2.3261000000000001E-4</v>
      </c>
      <c r="E33" s="32">
        <f t="shared" si="0"/>
        <v>23.147888126252482</v>
      </c>
      <c r="F33" s="32">
        <f t="shared" si="3"/>
        <v>99502.15343761642</v>
      </c>
      <c r="G33" s="32">
        <f t="shared" si="4"/>
        <v>6504717.5137926033</v>
      </c>
      <c r="H33" s="31">
        <f t="shared" si="1"/>
        <v>65.365027367974164</v>
      </c>
      <c r="I33" s="29"/>
      <c r="J33" s="29"/>
      <c r="K33" s="29"/>
      <c r="L33" s="29"/>
      <c r="M33" s="29"/>
      <c r="N33" s="29"/>
      <c r="O33" s="29"/>
      <c r="P33" s="29"/>
      <c r="Q33" s="29"/>
    </row>
    <row r="34" spans="1:17" x14ac:dyDescent="0.35">
      <c r="A34" s="29"/>
      <c r="B34" s="30">
        <v>19</v>
      </c>
      <c r="C34" s="32">
        <f t="shared" si="2"/>
        <v>99490.57949355329</v>
      </c>
      <c r="D34" s="30">
        <v>2.5494999999999999E-4</v>
      </c>
      <c r="E34" s="32">
        <f t="shared" si="0"/>
        <v>25.36512324188141</v>
      </c>
      <c r="F34" s="32">
        <f t="shared" si="3"/>
        <v>99477.896931932351</v>
      </c>
      <c r="G34" s="32">
        <f t="shared" si="4"/>
        <v>6405215.360354987</v>
      </c>
      <c r="H34" s="31">
        <f t="shared" si="1"/>
        <v>64.380119132485575</v>
      </c>
      <c r="I34" s="29"/>
      <c r="J34" s="29"/>
      <c r="K34" s="29"/>
      <c r="L34" s="29"/>
      <c r="M34" s="29"/>
      <c r="N34" s="29"/>
      <c r="O34" s="29"/>
      <c r="P34" s="29"/>
      <c r="Q34" s="29"/>
    </row>
    <row r="35" spans="1:17" x14ac:dyDescent="0.35">
      <c r="A35" s="29"/>
      <c r="B35" s="30">
        <v>20</v>
      </c>
      <c r="C35" s="32">
        <f t="shared" si="2"/>
        <v>99465.214370311412</v>
      </c>
      <c r="D35" s="30">
        <v>2.7179999999999999E-4</v>
      </c>
      <c r="E35" s="32">
        <f t="shared" si="0"/>
        <v>27.034645265850642</v>
      </c>
      <c r="F35" s="32">
        <f t="shared" si="3"/>
        <v>99451.697047678492</v>
      </c>
      <c r="G35" s="32">
        <f t="shared" si="4"/>
        <v>6305737.4634230547</v>
      </c>
      <c r="H35" s="31">
        <f t="shared" si="1"/>
        <v>63.396409522093229</v>
      </c>
      <c r="I35" s="29"/>
      <c r="J35" s="29"/>
      <c r="K35" s="29"/>
      <c r="L35" s="29"/>
      <c r="M35" s="29"/>
      <c r="N35" s="29"/>
      <c r="O35" s="29"/>
      <c r="P35" s="29"/>
      <c r="Q35" s="29"/>
    </row>
    <row r="36" spans="1:17" x14ac:dyDescent="0.35">
      <c r="A36" s="29"/>
      <c r="B36" s="30">
        <v>21</v>
      </c>
      <c r="C36" s="32">
        <f t="shared" si="2"/>
        <v>99438.179725045557</v>
      </c>
      <c r="D36" s="30">
        <v>2.8061999999999998E-4</v>
      </c>
      <c r="E36" s="32">
        <f t="shared" si="0"/>
        <v>27.904341994442284</v>
      </c>
      <c r="F36" s="32">
        <f t="shared" si="3"/>
        <v>99424.227554048339</v>
      </c>
      <c r="G36" s="32">
        <f t="shared" si="4"/>
        <v>6206285.766375375</v>
      </c>
      <c r="H36" s="31">
        <f t="shared" si="1"/>
        <v>62.413509413951935</v>
      </c>
      <c r="I36" s="29"/>
      <c r="J36" s="29"/>
      <c r="K36" s="29"/>
      <c r="L36" s="29"/>
      <c r="M36" s="29"/>
      <c r="N36" s="29"/>
      <c r="O36" s="29"/>
      <c r="P36" s="29"/>
      <c r="Q36" s="29"/>
    </row>
    <row r="37" spans="1:17" x14ac:dyDescent="0.35">
      <c r="A37" s="29"/>
      <c r="B37" s="30">
        <v>22</v>
      </c>
      <c r="C37" s="32">
        <f t="shared" si="2"/>
        <v>99410.275383051121</v>
      </c>
      <c r="D37" s="30">
        <v>2.9343000000000001E-4</v>
      </c>
      <c r="E37" s="32">
        <f t="shared" si="0"/>
        <v>29.169957105648692</v>
      </c>
      <c r="F37" s="32">
        <f t="shared" si="3"/>
        <v>99395.690404498295</v>
      </c>
      <c r="G37" s="32">
        <f t="shared" si="4"/>
        <v>6106861.5388213284</v>
      </c>
      <c r="H37" s="31">
        <f t="shared" si="1"/>
        <v>61.430888459871554</v>
      </c>
      <c r="I37" s="29"/>
      <c r="J37" s="29"/>
      <c r="K37" s="29"/>
      <c r="L37" s="29"/>
      <c r="M37" s="29"/>
      <c r="N37" s="29"/>
      <c r="O37" s="29"/>
      <c r="P37" s="29"/>
      <c r="Q37" s="29"/>
    </row>
    <row r="38" spans="1:17" x14ac:dyDescent="0.35">
      <c r="A38" s="29"/>
      <c r="B38" s="30">
        <v>23</v>
      </c>
      <c r="C38" s="32">
        <f t="shared" si="2"/>
        <v>99381.105425945469</v>
      </c>
      <c r="D38" s="30">
        <v>2.9919000000000001E-4</v>
      </c>
      <c r="E38" s="32">
        <f t="shared" si="0"/>
        <v>29.733832932388626</v>
      </c>
      <c r="F38" s="32">
        <f t="shared" si="3"/>
        <v>99366.23850947927</v>
      </c>
      <c r="G38" s="32">
        <f t="shared" si="4"/>
        <v>6007465.8484168304</v>
      </c>
      <c r="H38" s="31">
        <f t="shared" si="1"/>
        <v>60.448772658232663</v>
      </c>
      <c r="I38" s="29"/>
      <c r="J38" s="29"/>
      <c r="K38" s="29"/>
      <c r="L38" s="29"/>
      <c r="M38" s="29"/>
      <c r="N38" s="29"/>
      <c r="O38" s="29"/>
      <c r="P38" s="29"/>
      <c r="Q38" s="29"/>
    </row>
    <row r="39" spans="1:17" x14ac:dyDescent="0.35">
      <c r="A39" s="29"/>
      <c r="B39" s="30">
        <v>24</v>
      </c>
      <c r="C39" s="32">
        <f t="shared" si="2"/>
        <v>99351.371593013086</v>
      </c>
      <c r="D39" s="30">
        <v>3.0765999999999996E-4</v>
      </c>
      <c r="E39" s="32">
        <f t="shared" si="0"/>
        <v>30.566442984306402</v>
      </c>
      <c r="F39" s="32">
        <f t="shared" si="3"/>
        <v>99336.088371520935</v>
      </c>
      <c r="G39" s="32">
        <f t="shared" si="4"/>
        <v>5908099.6099073505</v>
      </c>
      <c r="H39" s="31">
        <f t="shared" si="1"/>
        <v>59.46671409942406</v>
      </c>
      <c r="I39" s="29"/>
      <c r="J39" s="29"/>
      <c r="K39" s="29"/>
      <c r="L39" s="29"/>
      <c r="M39" s="29"/>
      <c r="N39" s="29"/>
      <c r="O39" s="29"/>
      <c r="P39" s="29"/>
      <c r="Q39" s="29"/>
    </row>
    <row r="40" spans="1:17" x14ac:dyDescent="0.35">
      <c r="A40" s="29"/>
      <c r="B40" s="30">
        <v>25</v>
      </c>
      <c r="C40" s="32">
        <f t="shared" si="2"/>
        <v>99320.805150028784</v>
      </c>
      <c r="D40" s="30">
        <v>3.1741000000000001E-4</v>
      </c>
      <c r="E40" s="32">
        <f t="shared" si="0"/>
        <v>31.525416762670638</v>
      </c>
      <c r="F40" s="32">
        <f t="shared" si="3"/>
        <v>99305.042441647442</v>
      </c>
      <c r="G40" s="32">
        <f t="shared" si="4"/>
        <v>5808763.5215358306</v>
      </c>
      <c r="H40" s="31">
        <f t="shared" si="1"/>
        <v>58.484861381876819</v>
      </c>
      <c r="I40" s="29"/>
      <c r="J40" s="29"/>
      <c r="K40" s="29"/>
      <c r="L40" s="29"/>
      <c r="M40" s="29"/>
      <c r="N40" s="29"/>
      <c r="O40" s="29"/>
      <c r="P40" s="29"/>
      <c r="Q40" s="29"/>
    </row>
    <row r="41" spans="1:17" x14ac:dyDescent="0.35">
      <c r="A41" s="29"/>
      <c r="B41" s="30">
        <v>26</v>
      </c>
      <c r="C41" s="32">
        <f t="shared" si="2"/>
        <v>99289.279733266114</v>
      </c>
      <c r="D41" s="30">
        <v>3.2351E-4</v>
      </c>
      <c r="E41" s="32">
        <f t="shared" si="0"/>
        <v>32.121074886508922</v>
      </c>
      <c r="F41" s="32">
        <f t="shared" si="3"/>
        <v>99273.219195822865</v>
      </c>
      <c r="G41" s="32">
        <f t="shared" si="4"/>
        <v>5709458.4790941831</v>
      </c>
      <c r="H41" s="31">
        <f t="shared" si="1"/>
        <v>57.503272200505982</v>
      </c>
      <c r="I41" s="29"/>
      <c r="J41" s="29"/>
      <c r="K41" s="29"/>
      <c r="L41" s="29"/>
      <c r="M41" s="29"/>
      <c r="N41" s="29"/>
      <c r="O41" s="29"/>
      <c r="P41" s="29"/>
      <c r="Q41" s="29"/>
    </row>
    <row r="42" spans="1:17" x14ac:dyDescent="0.35">
      <c r="A42" s="29"/>
      <c r="B42" s="30">
        <v>27</v>
      </c>
      <c r="C42" s="32">
        <f t="shared" si="2"/>
        <v>99257.158658379602</v>
      </c>
      <c r="D42" s="30">
        <v>3.2436999999999999E-4</v>
      </c>
      <c r="E42" s="32">
        <f t="shared" si="0"/>
        <v>32.196044554018592</v>
      </c>
      <c r="F42" s="32">
        <f t="shared" si="3"/>
        <v>99241.060636102586</v>
      </c>
      <c r="G42" s="32">
        <f t="shared" si="4"/>
        <v>5610185.2598983608</v>
      </c>
      <c r="H42" s="31">
        <f t="shared" si="1"/>
        <v>56.521719296915734</v>
      </c>
      <c r="I42" s="29"/>
      <c r="J42" s="29"/>
      <c r="K42" s="29"/>
      <c r="L42" s="29"/>
      <c r="M42" s="29"/>
      <c r="N42" s="29"/>
      <c r="O42" s="29"/>
      <c r="P42" s="29"/>
      <c r="Q42" s="29"/>
    </row>
    <row r="43" spans="1:17" x14ac:dyDescent="0.35">
      <c r="A43" s="29"/>
      <c r="B43" s="30">
        <v>28</v>
      </c>
      <c r="C43" s="32">
        <f t="shared" si="2"/>
        <v>99224.962613825584</v>
      </c>
      <c r="D43" s="30">
        <v>3.2341E-4</v>
      </c>
      <c r="E43" s="32">
        <f t="shared" si="0"/>
        <v>32.090345158937332</v>
      </c>
      <c r="F43" s="32">
        <f t="shared" si="3"/>
        <v>99208.917441246114</v>
      </c>
      <c r="G43" s="32">
        <f t="shared" si="4"/>
        <v>5510944.1992622577</v>
      </c>
      <c r="H43" s="31">
        <f t="shared" si="1"/>
        <v>55.53989695829209</v>
      </c>
      <c r="I43" s="29"/>
      <c r="J43" s="29"/>
      <c r="K43" s="29"/>
      <c r="L43" s="29"/>
      <c r="M43" s="29"/>
      <c r="N43" s="29"/>
      <c r="O43" s="29"/>
      <c r="P43" s="29"/>
      <c r="Q43" s="29"/>
    </row>
    <row r="44" spans="1:17" x14ac:dyDescent="0.35">
      <c r="A44" s="29"/>
      <c r="B44" s="30">
        <v>29</v>
      </c>
      <c r="C44" s="32">
        <f t="shared" si="2"/>
        <v>99192.872268666644</v>
      </c>
      <c r="D44" s="30">
        <v>3.2932000000000003E-4</v>
      </c>
      <c r="E44" s="32">
        <f t="shared" si="0"/>
        <v>32.6661966955173</v>
      </c>
      <c r="F44" s="32">
        <f t="shared" si="3"/>
        <v>99176.53917031888</v>
      </c>
      <c r="G44" s="32">
        <f t="shared" si="4"/>
        <v>5411735.2818210116</v>
      </c>
      <c r="H44" s="31">
        <f t="shared" si="1"/>
        <v>54.557703170074326</v>
      </c>
      <c r="I44" s="29"/>
      <c r="J44" s="29"/>
      <c r="K44" s="29"/>
      <c r="L44" s="29"/>
      <c r="M44" s="29"/>
      <c r="N44" s="29"/>
      <c r="O44" s="29"/>
      <c r="P44" s="29"/>
      <c r="Q44" s="29"/>
    </row>
    <row r="45" spans="1:17" x14ac:dyDescent="0.35">
      <c r="A45" s="29"/>
      <c r="B45" s="30">
        <v>30</v>
      </c>
      <c r="C45" s="32">
        <f t="shared" si="2"/>
        <v>99160.20607197113</v>
      </c>
      <c r="D45" s="30">
        <v>3.4844000000000005E-4</v>
      </c>
      <c r="E45" s="32">
        <f t="shared" si="0"/>
        <v>34.551382203717623</v>
      </c>
      <c r="F45" s="32">
        <f t="shared" si="3"/>
        <v>99142.930380869264</v>
      </c>
      <c r="G45" s="32">
        <f t="shared" si="4"/>
        <v>5312558.7426506924</v>
      </c>
      <c r="H45" s="31">
        <f t="shared" si="1"/>
        <v>53.575511317461384</v>
      </c>
      <c r="I45" s="29"/>
      <c r="J45" s="29"/>
      <c r="K45" s="29"/>
      <c r="L45" s="29"/>
      <c r="M45" s="29"/>
      <c r="N45" s="29"/>
      <c r="O45" s="29"/>
      <c r="P45" s="29"/>
      <c r="Q45" s="29"/>
    </row>
    <row r="46" spans="1:17" x14ac:dyDescent="0.35">
      <c r="A46" s="29"/>
      <c r="B46" s="30">
        <v>31</v>
      </c>
      <c r="C46" s="32">
        <f t="shared" si="2"/>
        <v>99125.654689767412</v>
      </c>
      <c r="D46" s="30">
        <v>3.7241999999999999E-4</v>
      </c>
      <c r="E46" s="32">
        <f t="shared" si="0"/>
        <v>36.916376319563177</v>
      </c>
      <c r="F46" s="32">
        <f t="shared" si="3"/>
        <v>99107.196501607628</v>
      </c>
      <c r="G46" s="32">
        <f t="shared" si="4"/>
        <v>5213415.8122698236</v>
      </c>
      <c r="H46" s="31">
        <f t="shared" si="1"/>
        <v>52.594011394791792</v>
      </c>
      <c r="I46" s="29"/>
      <c r="J46" s="29"/>
      <c r="K46" s="29"/>
      <c r="L46" s="29"/>
      <c r="M46" s="29"/>
      <c r="N46" s="29"/>
      <c r="O46" s="29"/>
      <c r="P46" s="29"/>
      <c r="Q46" s="29"/>
    </row>
    <row r="47" spans="1:17" x14ac:dyDescent="0.35">
      <c r="A47" s="29"/>
      <c r="B47" s="30">
        <v>32</v>
      </c>
      <c r="C47" s="32">
        <f t="shared" si="2"/>
        <v>99088.738313447844</v>
      </c>
      <c r="D47" s="30">
        <v>4.0717999999999999E-4</v>
      </c>
      <c r="E47" s="32">
        <f t="shared" si="0"/>
        <v>40.346952466469695</v>
      </c>
      <c r="F47" s="32">
        <f t="shared" si="3"/>
        <v>99068.56483721461</v>
      </c>
      <c r="G47" s="32">
        <f t="shared" si="4"/>
        <v>5114308.6157682156</v>
      </c>
      <c r="H47" s="31">
        <f t="shared" si="1"/>
        <v>51.613419474472472</v>
      </c>
      <c r="I47" s="29"/>
      <c r="J47" s="29"/>
      <c r="K47" s="29"/>
      <c r="L47" s="29"/>
      <c r="M47" s="29"/>
      <c r="N47" s="29"/>
      <c r="O47" s="29"/>
      <c r="P47" s="29"/>
      <c r="Q47" s="29"/>
    </row>
    <row r="48" spans="1:17" x14ac:dyDescent="0.35">
      <c r="A48" s="29"/>
      <c r="B48" s="30">
        <v>33</v>
      </c>
      <c r="C48" s="32">
        <f t="shared" si="2"/>
        <v>99048.391360981375</v>
      </c>
      <c r="D48" s="30">
        <v>4.3384000000000001E-4</v>
      </c>
      <c r="E48" s="32">
        <f t="shared" si="0"/>
        <v>42.971154108048161</v>
      </c>
      <c r="F48" s="32">
        <f t="shared" si="3"/>
        <v>99026.905783927345</v>
      </c>
      <c r="G48" s="32">
        <f t="shared" si="4"/>
        <v>5015240.0509310011</v>
      </c>
      <c r="H48" s="31">
        <f t="shared" si="1"/>
        <v>50.634240314443709</v>
      </c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35">
      <c r="A49" s="29"/>
      <c r="B49" s="30">
        <v>34</v>
      </c>
      <c r="C49" s="32">
        <f t="shared" si="2"/>
        <v>99005.420206873328</v>
      </c>
      <c r="D49" s="30">
        <v>4.5302E-4</v>
      </c>
      <c r="E49" s="32">
        <f t="shared" si="0"/>
        <v>44.851435462117756</v>
      </c>
      <c r="F49" s="32">
        <f t="shared" si="3"/>
        <v>98982.994489142264</v>
      </c>
      <c r="G49" s="32">
        <f t="shared" si="4"/>
        <v>4916213.1451470731</v>
      </c>
      <c r="H49" s="31">
        <f t="shared" si="1"/>
        <v>49.655999993480876</v>
      </c>
      <c r="I49" s="29"/>
      <c r="J49" s="29"/>
      <c r="K49" s="29"/>
      <c r="L49" s="29"/>
      <c r="M49" s="29"/>
      <c r="N49" s="29"/>
      <c r="O49" s="29"/>
      <c r="P49" s="29"/>
      <c r="Q49" s="29"/>
    </row>
    <row r="50" spans="1:17" x14ac:dyDescent="0.35">
      <c r="A50" s="29"/>
      <c r="B50" s="30">
        <v>35</v>
      </c>
      <c r="C50" s="32">
        <f t="shared" si="2"/>
        <v>98960.568771411214</v>
      </c>
      <c r="D50" s="30">
        <v>4.883E-4</v>
      </c>
      <c r="E50" s="32">
        <f t="shared" si="0"/>
        <v>48.322445731080094</v>
      </c>
      <c r="F50" s="32">
        <f t="shared" si="3"/>
        <v>98936.407548545671</v>
      </c>
      <c r="G50" s="32">
        <f t="shared" si="4"/>
        <v>4817230.1506579304</v>
      </c>
      <c r="H50" s="31">
        <f t="shared" si="1"/>
        <v>48.678278737314443</v>
      </c>
      <c r="I50" s="29"/>
      <c r="J50" s="29"/>
      <c r="K50" s="29"/>
      <c r="L50" s="29"/>
      <c r="M50" s="29"/>
      <c r="N50" s="29"/>
      <c r="O50" s="29"/>
      <c r="P50" s="29"/>
      <c r="Q50" s="29"/>
    </row>
    <row r="51" spans="1:17" x14ac:dyDescent="0.35">
      <c r="A51" s="29"/>
      <c r="B51" s="30">
        <v>36</v>
      </c>
      <c r="C51" s="32">
        <f t="shared" si="2"/>
        <v>98912.246325680127</v>
      </c>
      <c r="D51" s="30">
        <v>5.2625000000000003E-4</v>
      </c>
      <c r="E51" s="32">
        <f t="shared" si="0"/>
        <v>52.052569628889167</v>
      </c>
      <c r="F51" s="32">
        <f t="shared" si="3"/>
        <v>98886.220040865679</v>
      </c>
      <c r="G51" s="32">
        <f t="shared" si="4"/>
        <v>4718293.7431093846</v>
      </c>
      <c r="H51" s="31">
        <f t="shared" si="1"/>
        <v>47.701815683912905</v>
      </c>
      <c r="I51" s="29"/>
      <c r="J51" s="29"/>
      <c r="K51" s="29"/>
      <c r="L51" s="29"/>
      <c r="M51" s="29"/>
      <c r="N51" s="29"/>
      <c r="O51" s="29"/>
      <c r="P51" s="29"/>
      <c r="Q51" s="29"/>
    </row>
    <row r="52" spans="1:17" x14ac:dyDescent="0.35">
      <c r="A52" s="29"/>
      <c r="B52" s="30">
        <v>37</v>
      </c>
      <c r="C52" s="32">
        <f t="shared" si="2"/>
        <v>98860.193756051245</v>
      </c>
      <c r="D52" s="30">
        <v>5.7676000000000005E-4</v>
      </c>
      <c r="E52" s="32">
        <f t="shared" si="0"/>
        <v>57.018605350740124</v>
      </c>
      <c r="F52" s="32">
        <f t="shared" si="3"/>
        <v>98831.68445337587</v>
      </c>
      <c r="G52" s="32">
        <f t="shared" si="4"/>
        <v>4619407.5230685193</v>
      </c>
      <c r="H52" s="31">
        <f t="shared" si="1"/>
        <v>46.726668718325925</v>
      </c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35">
      <c r="A53" s="29"/>
      <c r="B53" s="30">
        <v>38</v>
      </c>
      <c r="C53" s="32">
        <f t="shared" si="2"/>
        <v>98803.17515070051</v>
      </c>
      <c r="D53" s="30">
        <v>6.4263999999999999E-4</v>
      </c>
      <c r="E53" s="32">
        <f t="shared" si="0"/>
        <v>63.494872478846176</v>
      </c>
      <c r="F53" s="32">
        <f t="shared" si="3"/>
        <v>98771.427714461082</v>
      </c>
      <c r="G53" s="32">
        <f t="shared" si="4"/>
        <v>4520575.8386151437</v>
      </c>
      <c r="H53" s="31">
        <f t="shared" si="1"/>
        <v>45.753345798048407</v>
      </c>
      <c r="I53" s="29"/>
      <c r="J53" s="29"/>
      <c r="K53" s="29"/>
      <c r="L53" s="29"/>
      <c r="M53" s="29"/>
      <c r="N53" s="29"/>
      <c r="O53" s="29"/>
      <c r="P53" s="29"/>
      <c r="Q53" s="29"/>
    </row>
    <row r="54" spans="1:17" x14ac:dyDescent="0.35">
      <c r="A54" s="29"/>
      <c r="B54" s="30">
        <v>39</v>
      </c>
      <c r="C54" s="32">
        <f t="shared" si="2"/>
        <v>98739.680278221669</v>
      </c>
      <c r="D54" s="30">
        <v>7.0491999999999994E-4</v>
      </c>
      <c r="E54" s="32">
        <f t="shared" si="0"/>
        <v>69.603575421724017</v>
      </c>
      <c r="F54" s="32">
        <f t="shared" si="3"/>
        <v>98704.878490510804</v>
      </c>
      <c r="G54" s="32">
        <f t="shared" si="4"/>
        <v>4421804.4109006831</v>
      </c>
      <c r="H54" s="31">
        <f t="shared" si="1"/>
        <v>44.782446109216032</v>
      </c>
      <c r="I54" s="29"/>
      <c r="J54" s="29"/>
      <c r="K54" s="29"/>
      <c r="L54" s="29"/>
      <c r="M54" s="29"/>
      <c r="N54" s="29"/>
      <c r="O54" s="29"/>
      <c r="P54" s="29"/>
      <c r="Q54" s="29"/>
    </row>
    <row r="55" spans="1:17" x14ac:dyDescent="0.35">
      <c r="A55" s="29"/>
      <c r="B55" s="30">
        <v>40</v>
      </c>
      <c r="C55" s="32">
        <f t="shared" si="2"/>
        <v>98670.076702799939</v>
      </c>
      <c r="D55" s="30">
        <v>7.8105999999999998E-4</v>
      </c>
      <c r="E55" s="32">
        <f t="shared" si="0"/>
        <v>77.067250109488924</v>
      </c>
      <c r="F55" s="32">
        <f t="shared" si="3"/>
        <v>98631.543077745198</v>
      </c>
      <c r="G55" s="32">
        <f t="shared" si="4"/>
        <v>4323099.5324101727</v>
      </c>
      <c r="H55" s="31">
        <f t="shared" si="1"/>
        <v>43.813683711137699</v>
      </c>
      <c r="I55" s="29"/>
      <c r="J55" s="29"/>
      <c r="K55" s="29"/>
      <c r="L55" s="29"/>
      <c r="M55" s="29"/>
      <c r="N55" s="29"/>
      <c r="O55" s="29"/>
      <c r="P55" s="29"/>
      <c r="Q55" s="29"/>
    </row>
    <row r="56" spans="1:17" x14ac:dyDescent="0.35">
      <c r="A56" s="29"/>
      <c r="B56" s="30">
        <v>41</v>
      </c>
      <c r="C56" s="32">
        <f t="shared" si="2"/>
        <v>98593.009452690443</v>
      </c>
      <c r="D56" s="30">
        <v>8.5485999999999993E-4</v>
      </c>
      <c r="E56" s="32">
        <f t="shared" si="0"/>
        <v>84.283220060726947</v>
      </c>
      <c r="F56" s="32">
        <f t="shared" si="3"/>
        <v>98550.867842660082</v>
      </c>
      <c r="G56" s="32">
        <f t="shared" si="4"/>
        <v>4224467.9893324263</v>
      </c>
      <c r="H56" s="31">
        <f t="shared" si="1"/>
        <v>42.847540741309096</v>
      </c>
      <c r="I56" s="29"/>
      <c r="J56" s="29"/>
      <c r="K56" s="29"/>
      <c r="L56" s="29"/>
      <c r="M56" s="29"/>
      <c r="N56" s="29"/>
      <c r="O56" s="29"/>
      <c r="P56" s="29"/>
      <c r="Q56" s="29"/>
    </row>
    <row r="57" spans="1:17" x14ac:dyDescent="0.35">
      <c r="A57" s="29"/>
      <c r="B57" s="30">
        <v>42</v>
      </c>
      <c r="C57" s="32">
        <f t="shared" si="2"/>
        <v>98508.72623262972</v>
      </c>
      <c r="D57" s="30">
        <v>9.2279000000000005E-4</v>
      </c>
      <c r="E57" s="32">
        <f t="shared" si="0"/>
        <v>90.902867480208386</v>
      </c>
      <c r="F57" s="32">
        <f t="shared" si="3"/>
        <v>98463.274798889615</v>
      </c>
      <c r="G57" s="32">
        <f t="shared" si="4"/>
        <v>4125917.1214897647</v>
      </c>
      <c r="H57" s="31">
        <f t="shared" si="1"/>
        <v>41.883772933438955</v>
      </c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35">
      <c r="A58" s="29"/>
      <c r="B58" s="30">
        <v>43</v>
      </c>
      <c r="C58" s="32">
        <f t="shared" si="2"/>
        <v>98417.82336514951</v>
      </c>
      <c r="D58" s="30">
        <v>1.0036299999999999E-3</v>
      </c>
      <c r="E58" s="32">
        <f t="shared" si="0"/>
        <v>98.775080063964992</v>
      </c>
      <c r="F58" s="32">
        <f t="shared" si="3"/>
        <v>98368.435825117529</v>
      </c>
      <c r="G58" s="32">
        <f t="shared" si="4"/>
        <v>4027453.8466908745</v>
      </c>
      <c r="H58" s="31">
        <f t="shared" si="1"/>
        <v>40.921996737808634</v>
      </c>
      <c r="I58" s="29"/>
      <c r="J58" s="29"/>
      <c r="K58" s="29"/>
      <c r="L58" s="29"/>
      <c r="M58" s="29"/>
      <c r="N58" s="29"/>
      <c r="O58" s="29"/>
      <c r="P58" s="29"/>
      <c r="Q58" s="29"/>
    </row>
    <row r="59" spans="1:17" x14ac:dyDescent="0.35">
      <c r="A59" s="29"/>
      <c r="B59" s="30">
        <v>44</v>
      </c>
      <c r="C59" s="32">
        <f t="shared" si="2"/>
        <v>98319.048285085548</v>
      </c>
      <c r="D59" s="30">
        <v>1.0931999999999999E-3</v>
      </c>
      <c r="E59" s="32">
        <f t="shared" si="0"/>
        <v>107.4823835852555</v>
      </c>
      <c r="F59" s="32">
        <f t="shared" si="3"/>
        <v>98265.307093292926</v>
      </c>
      <c r="G59" s="32">
        <f t="shared" si="4"/>
        <v>3929085.4108657571</v>
      </c>
      <c r="H59" s="31">
        <f t="shared" si="1"/>
        <v>39.962606223292518</v>
      </c>
      <c r="I59" s="29"/>
      <c r="J59" s="29"/>
      <c r="K59" s="29"/>
      <c r="L59" s="29"/>
      <c r="M59" s="29"/>
      <c r="N59" s="29"/>
      <c r="O59" s="29"/>
      <c r="P59" s="29"/>
      <c r="Q59" s="29"/>
    </row>
    <row r="60" spans="1:17" x14ac:dyDescent="0.35">
      <c r="A60" s="29"/>
      <c r="B60" s="30">
        <v>45</v>
      </c>
      <c r="C60" s="32">
        <f t="shared" si="2"/>
        <v>98211.565901500289</v>
      </c>
      <c r="D60" s="30">
        <v>1.20812E-3</v>
      </c>
      <c r="E60" s="32">
        <f t="shared" si="0"/>
        <v>118.65135699692053</v>
      </c>
      <c r="F60" s="32">
        <f t="shared" si="3"/>
        <v>98152.240223001834</v>
      </c>
      <c r="G60" s="32">
        <f t="shared" si="4"/>
        <v>3830820.1037724642</v>
      </c>
      <c r="H60" s="31">
        <f t="shared" si="1"/>
        <v>39.005793957246581</v>
      </c>
      <c r="I60" s="29"/>
      <c r="J60" s="29"/>
      <c r="K60" s="29"/>
      <c r="L60" s="29"/>
      <c r="M60" s="29"/>
      <c r="N60" s="29"/>
      <c r="O60" s="29"/>
      <c r="P60" s="29"/>
      <c r="Q60" s="29"/>
    </row>
    <row r="61" spans="1:17" x14ac:dyDescent="0.35">
      <c r="A61" s="29"/>
      <c r="B61" s="30">
        <v>46</v>
      </c>
      <c r="C61" s="32">
        <f t="shared" si="2"/>
        <v>98092.914544503365</v>
      </c>
      <c r="D61" s="30">
        <v>1.3528199999999998E-3</v>
      </c>
      <c r="E61" s="32">
        <f t="shared" si="0"/>
        <v>132.70205665409503</v>
      </c>
      <c r="F61" s="32">
        <f t="shared" si="3"/>
        <v>98026.56351617632</v>
      </c>
      <c r="G61" s="32">
        <f t="shared" si="4"/>
        <v>3732667.8635494625</v>
      </c>
      <c r="H61" s="31">
        <f t="shared" si="1"/>
        <v>38.052369846305304</v>
      </c>
      <c r="I61" s="29"/>
      <c r="J61" s="29"/>
      <c r="K61" s="29"/>
      <c r="L61" s="29"/>
      <c r="M61" s="29"/>
      <c r="N61" s="29"/>
      <c r="O61" s="29"/>
      <c r="P61" s="29"/>
      <c r="Q61" s="29"/>
    </row>
    <row r="62" spans="1:17" x14ac:dyDescent="0.35">
      <c r="A62" s="29"/>
      <c r="B62" s="30">
        <v>47</v>
      </c>
      <c r="C62" s="32">
        <f t="shared" si="2"/>
        <v>97960.212487849276</v>
      </c>
      <c r="D62" s="30">
        <v>1.4804299999999998E-3</v>
      </c>
      <c r="E62" s="32">
        <f t="shared" si="0"/>
        <v>145.02323737338668</v>
      </c>
      <c r="F62" s="32">
        <f t="shared" si="3"/>
        <v>97887.700869162582</v>
      </c>
      <c r="G62" s="32">
        <f t="shared" si="4"/>
        <v>3634641.3000332867</v>
      </c>
      <c r="H62" s="31">
        <f t="shared" si="1"/>
        <v>37.103240261796266</v>
      </c>
      <c r="I62" s="29"/>
      <c r="J62" s="29"/>
      <c r="K62" s="29"/>
      <c r="L62" s="29"/>
      <c r="M62" s="29"/>
      <c r="N62" s="29"/>
      <c r="O62" s="29"/>
      <c r="P62" s="29"/>
      <c r="Q62" s="29"/>
    </row>
    <row r="63" spans="1:17" x14ac:dyDescent="0.35">
      <c r="A63" s="29"/>
      <c r="B63" s="30">
        <v>48</v>
      </c>
      <c r="C63" s="32">
        <f t="shared" si="2"/>
        <v>97815.189250475887</v>
      </c>
      <c r="D63" s="30">
        <v>1.6308199999999998E-3</v>
      </c>
      <c r="E63" s="32">
        <f t="shared" si="0"/>
        <v>159.51896693346106</v>
      </c>
      <c r="F63" s="32">
        <f t="shared" si="3"/>
        <v>97735.429767009162</v>
      </c>
      <c r="G63" s="32">
        <f t="shared" si="4"/>
        <v>3536753.5991641241</v>
      </c>
      <c r="H63" s="31">
        <f t="shared" si="1"/>
        <v>36.157509138049512</v>
      </c>
      <c r="I63" s="29"/>
      <c r="J63" s="29"/>
      <c r="K63" s="29"/>
      <c r="L63" s="29"/>
      <c r="M63" s="29"/>
      <c r="N63" s="29"/>
      <c r="O63" s="29"/>
      <c r="P63" s="29"/>
      <c r="Q63" s="29"/>
    </row>
    <row r="64" spans="1:17" x14ac:dyDescent="0.35">
      <c r="A64" s="29"/>
      <c r="B64" s="30">
        <v>49</v>
      </c>
      <c r="C64" s="32">
        <f t="shared" si="2"/>
        <v>97655.670283542422</v>
      </c>
      <c r="D64" s="30">
        <v>1.7908500000000001E-3</v>
      </c>
      <c r="E64" s="32">
        <f t="shared" si="0"/>
        <v>174.88665712728195</v>
      </c>
      <c r="F64" s="32">
        <f t="shared" si="3"/>
        <v>97568.226954978774</v>
      </c>
      <c r="G64" s="32">
        <f t="shared" si="4"/>
        <v>3439018.1693971143</v>
      </c>
      <c r="H64" s="31">
        <f t="shared" si="1"/>
        <v>35.215755105791132</v>
      </c>
      <c r="I64" s="29"/>
      <c r="J64" s="29"/>
      <c r="K64" s="29"/>
      <c r="L64" s="29"/>
      <c r="M64" s="29"/>
      <c r="N64" s="29"/>
      <c r="O64" s="29"/>
      <c r="P64" s="29"/>
      <c r="Q64" s="29"/>
    </row>
    <row r="65" spans="1:17" x14ac:dyDescent="0.35">
      <c r="A65" s="29"/>
      <c r="B65" s="30">
        <v>50</v>
      </c>
      <c r="C65" s="32">
        <f t="shared" si="2"/>
        <v>97480.783626415141</v>
      </c>
      <c r="D65" s="30">
        <v>1.9657199999999998E-3</v>
      </c>
      <c r="E65" s="32">
        <f t="shared" si="0"/>
        <v>191.61992599011674</v>
      </c>
      <c r="F65" s="32">
        <f t="shared" si="3"/>
        <v>97384.973663420082</v>
      </c>
      <c r="G65" s="32">
        <f t="shared" si="4"/>
        <v>3341449.9424421359</v>
      </c>
      <c r="H65" s="31">
        <f t="shared" si="1"/>
        <v>34.27803735398652</v>
      </c>
      <c r="I65" s="29"/>
      <c r="J65" s="29"/>
      <c r="K65" s="29"/>
      <c r="L65" s="29"/>
      <c r="M65" s="29"/>
      <c r="N65" s="29"/>
      <c r="O65" s="29"/>
      <c r="P65" s="29"/>
      <c r="Q65" s="29"/>
    </row>
    <row r="66" spans="1:17" x14ac:dyDescent="0.35">
      <c r="A66" s="29"/>
      <c r="B66" s="30">
        <v>51</v>
      </c>
      <c r="C66" s="32">
        <f t="shared" si="2"/>
        <v>97289.163700425022</v>
      </c>
      <c r="D66" s="30">
        <v>2.1591900000000001E-3</v>
      </c>
      <c r="E66" s="32">
        <f t="shared" si="0"/>
        <v>210.06578937032072</v>
      </c>
      <c r="F66" s="32">
        <f t="shared" si="3"/>
        <v>97184.130805739856</v>
      </c>
      <c r="G66" s="32">
        <f t="shared" si="4"/>
        <v>3244064.9687787155</v>
      </c>
      <c r="H66" s="31">
        <f t="shared" si="1"/>
        <v>33.344566294843617</v>
      </c>
      <c r="I66" s="29"/>
      <c r="J66" s="29"/>
      <c r="K66" s="29"/>
      <c r="L66" s="29"/>
      <c r="M66" s="29"/>
      <c r="N66" s="29"/>
      <c r="O66" s="29"/>
      <c r="P66" s="29"/>
      <c r="Q66" s="29"/>
    </row>
    <row r="67" spans="1:17" x14ac:dyDescent="0.35">
      <c r="A67" s="29"/>
      <c r="B67" s="30">
        <v>52</v>
      </c>
      <c r="C67" s="32">
        <f t="shared" si="2"/>
        <v>97079.097911054705</v>
      </c>
      <c r="D67" s="30">
        <v>2.3763500000000002E-3</v>
      </c>
      <c r="E67" s="32">
        <f t="shared" si="0"/>
        <v>230.69391432093485</v>
      </c>
      <c r="F67" s="32">
        <f t="shared" si="3"/>
        <v>96963.75095389424</v>
      </c>
      <c r="G67" s="32">
        <f t="shared" si="4"/>
        <v>3146880.8379729758</v>
      </c>
      <c r="H67" s="31">
        <f t="shared" si="1"/>
        <v>32.415637409982878</v>
      </c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35">
      <c r="A68" s="29"/>
      <c r="B68" s="30">
        <v>53</v>
      </c>
      <c r="C68" s="32">
        <f t="shared" si="2"/>
        <v>96848.403996733774</v>
      </c>
      <c r="D68" s="30">
        <v>2.5971799999999997E-3</v>
      </c>
      <c r="E68" s="32">
        <f t="shared" si="0"/>
        <v>251.53273789223701</v>
      </c>
      <c r="F68" s="32">
        <f t="shared" si="3"/>
        <v>96722.637627787655</v>
      </c>
      <c r="G68" s="32">
        <f t="shared" si="4"/>
        <v>3049917.0870190817</v>
      </c>
      <c r="H68" s="31">
        <f t="shared" si="1"/>
        <v>31.491660793108583</v>
      </c>
      <c r="I68" s="29"/>
      <c r="J68" s="29"/>
      <c r="K68" s="29"/>
      <c r="L68" s="29"/>
      <c r="M68" s="29"/>
      <c r="N68" s="29"/>
      <c r="O68" s="29"/>
      <c r="P68" s="29"/>
      <c r="Q68" s="29"/>
    </row>
    <row r="69" spans="1:17" x14ac:dyDescent="0.35">
      <c r="A69" s="29"/>
      <c r="B69" s="30">
        <v>54</v>
      </c>
      <c r="C69" s="32">
        <f t="shared" si="2"/>
        <v>96596.871258841536</v>
      </c>
      <c r="D69" s="30">
        <v>2.8418800000000002E-3</v>
      </c>
      <c r="E69" s="32">
        <f t="shared" si="0"/>
        <v>274.51671649307661</v>
      </c>
      <c r="F69" s="32">
        <f t="shared" si="3"/>
        <v>96459.612900594992</v>
      </c>
      <c r="G69" s="32">
        <f t="shared" si="4"/>
        <v>2953194.4493912938</v>
      </c>
      <c r="H69" s="31">
        <f t="shared" si="1"/>
        <v>30.572361308451665</v>
      </c>
      <c r="I69" s="29"/>
      <c r="J69" s="29"/>
      <c r="K69" s="29"/>
      <c r="L69" s="29"/>
      <c r="M69" s="29"/>
      <c r="N69" s="29"/>
      <c r="O69" s="29"/>
      <c r="P69" s="29"/>
      <c r="Q69" s="29"/>
    </row>
    <row r="70" spans="1:17" x14ac:dyDescent="0.35">
      <c r="A70" s="29"/>
      <c r="B70" s="30">
        <v>55</v>
      </c>
      <c r="C70" s="32">
        <f t="shared" si="2"/>
        <v>96322.354542348461</v>
      </c>
      <c r="D70" s="30">
        <v>3.0977999999999999E-3</v>
      </c>
      <c r="E70" s="32">
        <f t="shared" si="0"/>
        <v>298.38738990128707</v>
      </c>
      <c r="F70" s="32">
        <f t="shared" si="3"/>
        <v>96173.160847397812</v>
      </c>
      <c r="G70" s="32">
        <f t="shared" si="4"/>
        <v>2856734.8364906991</v>
      </c>
      <c r="H70" s="31">
        <f t="shared" si="1"/>
        <v>29.65806691565794</v>
      </c>
      <c r="I70" s="29"/>
      <c r="J70" s="29"/>
      <c r="K70" s="29"/>
      <c r="L70" s="29"/>
      <c r="M70" s="29"/>
      <c r="N70" s="29"/>
      <c r="O70" s="29"/>
      <c r="P70" s="29"/>
      <c r="Q70" s="29"/>
    </row>
    <row r="71" spans="1:17" x14ac:dyDescent="0.35">
      <c r="A71" s="29"/>
      <c r="B71" s="30">
        <v>56</v>
      </c>
      <c r="C71" s="32">
        <f t="shared" si="2"/>
        <v>96023.967152447178</v>
      </c>
      <c r="D71" s="30">
        <v>3.43414E-3</v>
      </c>
      <c r="E71" s="32">
        <f t="shared" si="0"/>
        <v>329.75974655690493</v>
      </c>
      <c r="F71" s="32">
        <f t="shared" si="3"/>
        <v>95859.087279168729</v>
      </c>
      <c r="G71" s="32">
        <f t="shared" si="4"/>
        <v>2760561.6756433011</v>
      </c>
      <c r="H71" s="31">
        <f t="shared" si="1"/>
        <v>28.748673456290835</v>
      </c>
      <c r="I71" s="29"/>
      <c r="J71" s="29"/>
      <c r="K71" s="29"/>
      <c r="L71" s="29"/>
      <c r="M71" s="29"/>
      <c r="N71" s="29"/>
      <c r="O71" s="29"/>
      <c r="P71" s="29"/>
      <c r="Q71" s="29"/>
    </row>
    <row r="72" spans="1:17" x14ac:dyDescent="0.35">
      <c r="A72" s="29"/>
      <c r="B72" s="30">
        <v>57</v>
      </c>
      <c r="C72" s="32">
        <f t="shared" si="2"/>
        <v>95694.20740589028</v>
      </c>
      <c r="D72" s="30">
        <v>3.7737199999999999E-3</v>
      </c>
      <c r="E72" s="32">
        <f t="shared" si="0"/>
        <v>361.12314437175627</v>
      </c>
      <c r="F72" s="32">
        <f t="shared" si="3"/>
        <v>95513.645833704402</v>
      </c>
      <c r="G72" s="32">
        <f t="shared" si="4"/>
        <v>2664702.5883641322</v>
      </c>
      <c r="H72" s="31">
        <f t="shared" si="1"/>
        <v>27.846017649341139</v>
      </c>
      <c r="I72" s="29"/>
      <c r="J72" s="29"/>
      <c r="K72" s="29"/>
      <c r="L72" s="29"/>
      <c r="M72" s="29"/>
      <c r="N72" s="29"/>
      <c r="O72" s="29"/>
      <c r="P72" s="29"/>
      <c r="Q72" s="29"/>
    </row>
    <row r="73" spans="1:17" x14ac:dyDescent="0.35">
      <c r="A73" s="29"/>
      <c r="B73" s="30">
        <v>58</v>
      </c>
      <c r="C73" s="32">
        <f t="shared" si="2"/>
        <v>95333.084261518525</v>
      </c>
      <c r="D73" s="30">
        <v>4.2325499999999999E-3</v>
      </c>
      <c r="E73" s="32">
        <f t="shared" si="0"/>
        <v>403.50204579109021</v>
      </c>
      <c r="F73" s="32">
        <f t="shared" si="3"/>
        <v>95131.333238622974</v>
      </c>
      <c r="G73" s="32">
        <f t="shared" si="4"/>
        <v>2569188.9425304276</v>
      </c>
      <c r="H73" s="31">
        <f t="shared" si="1"/>
        <v>26.949604771860802</v>
      </c>
      <c r="I73" s="29"/>
      <c r="J73" s="29"/>
      <c r="K73" s="29"/>
      <c r="L73" s="29"/>
      <c r="M73" s="29"/>
      <c r="N73" s="29"/>
      <c r="O73" s="29"/>
      <c r="P73" s="29"/>
      <c r="Q73" s="29"/>
    </row>
    <row r="74" spans="1:17" x14ac:dyDescent="0.35">
      <c r="A74" s="29"/>
      <c r="B74" s="30">
        <v>59</v>
      </c>
      <c r="C74" s="32">
        <f t="shared" si="2"/>
        <v>94929.582215727438</v>
      </c>
      <c r="D74" s="30">
        <v>4.6582800000000008E-3</v>
      </c>
      <c r="E74" s="32">
        <f t="shared" si="0"/>
        <v>442.2085742438789</v>
      </c>
      <c r="F74" s="32">
        <f t="shared" si="3"/>
        <v>94708.477928605498</v>
      </c>
      <c r="G74" s="32">
        <f t="shared" si="4"/>
        <v>2474057.609291805</v>
      </c>
      <c r="H74" s="31">
        <f t="shared" si="1"/>
        <v>26.06202989147798</v>
      </c>
      <c r="I74" s="29"/>
      <c r="J74" s="29"/>
      <c r="K74" s="29"/>
      <c r="L74" s="29"/>
      <c r="M74" s="29"/>
      <c r="N74" s="29"/>
      <c r="O74" s="29"/>
      <c r="P74" s="29"/>
      <c r="Q74" s="29"/>
    </row>
    <row r="75" spans="1:17" x14ac:dyDescent="0.35">
      <c r="A75" s="29"/>
      <c r="B75" s="30">
        <v>60</v>
      </c>
      <c r="C75" s="32">
        <f t="shared" si="2"/>
        <v>94487.373641483558</v>
      </c>
      <c r="D75" s="30">
        <v>5.0937299999999994E-3</v>
      </c>
      <c r="E75" s="32">
        <f t="shared" si="0"/>
        <v>481.29316973883397</v>
      </c>
      <c r="F75" s="32">
        <f t="shared" si="3"/>
        <v>94246.727056614138</v>
      </c>
      <c r="G75" s="32">
        <f t="shared" si="4"/>
        <v>2379349.1313631991</v>
      </c>
      <c r="H75" s="31">
        <f t="shared" si="1"/>
        <v>25.181662265174594</v>
      </c>
      <c r="I75" s="29"/>
      <c r="J75" s="29"/>
      <c r="K75" s="29"/>
      <c r="L75" s="29"/>
      <c r="M75" s="29"/>
      <c r="N75" s="29"/>
      <c r="O75" s="29"/>
      <c r="P75" s="29"/>
      <c r="Q75" s="29"/>
    </row>
    <row r="76" spans="1:17" x14ac:dyDescent="0.35">
      <c r="A76" s="29"/>
      <c r="B76" s="30">
        <v>61</v>
      </c>
      <c r="C76" s="32">
        <f t="shared" si="2"/>
        <v>94006.080471744732</v>
      </c>
      <c r="D76" s="30">
        <v>5.6047700000000002E-3</v>
      </c>
      <c r="E76" s="32">
        <f t="shared" si="0"/>
        <v>526.88245964562077</v>
      </c>
      <c r="F76" s="32">
        <f t="shared" si="3"/>
        <v>93742.639241921919</v>
      </c>
      <c r="G76" s="32">
        <f t="shared" si="4"/>
        <v>2285102.4043065854</v>
      </c>
      <c r="H76" s="31">
        <f t="shared" si="1"/>
        <v>24.308027659906692</v>
      </c>
      <c r="I76" s="29"/>
      <c r="J76" s="29"/>
      <c r="K76" s="29"/>
      <c r="L76" s="29"/>
      <c r="M76" s="29"/>
      <c r="N76" s="29"/>
      <c r="O76" s="29"/>
      <c r="P76" s="29"/>
      <c r="Q76" s="29"/>
    </row>
    <row r="77" spans="1:17" x14ac:dyDescent="0.35">
      <c r="A77" s="29"/>
      <c r="B77" s="30">
        <v>62</v>
      </c>
      <c r="C77" s="32">
        <f t="shared" si="2"/>
        <v>93479.198012099107</v>
      </c>
      <c r="D77" s="30">
        <v>6.1286600000000002E-3</v>
      </c>
      <c r="E77" s="32">
        <f t="shared" si="0"/>
        <v>572.90222168883133</v>
      </c>
      <c r="F77" s="32">
        <f t="shared" si="3"/>
        <v>93192.746901254694</v>
      </c>
      <c r="G77" s="32">
        <f t="shared" si="4"/>
        <v>2191359.7650646633</v>
      </c>
      <c r="H77" s="31">
        <f t="shared" si="1"/>
        <v>23.442218286693404</v>
      </c>
      <c r="I77" s="29"/>
      <c r="J77" s="29"/>
      <c r="K77" s="29"/>
      <c r="L77" s="29"/>
      <c r="M77" s="29"/>
      <c r="N77" s="29"/>
      <c r="O77" s="29"/>
      <c r="P77" s="29"/>
      <c r="Q77" s="29"/>
    </row>
    <row r="78" spans="1:17" x14ac:dyDescent="0.35">
      <c r="A78" s="29"/>
      <c r="B78" s="30">
        <v>63</v>
      </c>
      <c r="C78" s="32">
        <f t="shared" si="2"/>
        <v>92906.29579041028</v>
      </c>
      <c r="D78" s="30">
        <v>6.6783900000000002E-3</v>
      </c>
      <c r="E78" s="32">
        <f t="shared" si="0"/>
        <v>620.46447674371814</v>
      </c>
      <c r="F78" s="32">
        <f t="shared" si="3"/>
        <v>92596.063552038424</v>
      </c>
      <c r="G78" s="32">
        <f t="shared" si="4"/>
        <v>2098167.0181634077</v>
      </c>
      <c r="H78" s="31">
        <f t="shared" si="1"/>
        <v>22.583690376556579</v>
      </c>
      <c r="I78" s="29"/>
      <c r="J78" s="29"/>
      <c r="K78" s="29"/>
      <c r="L78" s="29"/>
      <c r="M78" s="29"/>
      <c r="N78" s="29"/>
      <c r="O78" s="29"/>
      <c r="P78" s="29"/>
      <c r="Q78" s="29"/>
    </row>
    <row r="79" spans="1:17" x14ac:dyDescent="0.35">
      <c r="A79" s="29"/>
      <c r="B79" s="30">
        <v>64</v>
      </c>
      <c r="C79" s="32">
        <f t="shared" si="2"/>
        <v>92285.831313666567</v>
      </c>
      <c r="D79" s="30">
        <v>7.3453999999999993E-3</v>
      </c>
      <c r="E79" s="32">
        <f t="shared" si="0"/>
        <v>677.87634533140636</v>
      </c>
      <c r="F79" s="32">
        <f t="shared" si="3"/>
        <v>91946.893141000866</v>
      </c>
      <c r="G79" s="32">
        <f t="shared" si="4"/>
        <v>2005570.9546113696</v>
      </c>
      <c r="H79" s="31">
        <f t="shared" si="1"/>
        <v>21.732165447962601</v>
      </c>
      <c r="I79" s="29"/>
      <c r="J79" s="29"/>
      <c r="K79" s="29"/>
      <c r="L79" s="29"/>
      <c r="M79" s="29"/>
      <c r="N79" s="29"/>
      <c r="O79" s="29"/>
      <c r="P79" s="29"/>
      <c r="Q79" s="29"/>
    </row>
    <row r="80" spans="1:17" x14ac:dyDescent="0.35">
      <c r="A80" s="29"/>
      <c r="B80" s="30">
        <v>65</v>
      </c>
      <c r="C80" s="32">
        <f t="shared" si="2"/>
        <v>91607.954968335165</v>
      </c>
      <c r="D80" s="30">
        <v>8.1515700000000003E-3</v>
      </c>
      <c r="E80" s="32">
        <f t="shared" ref="E80:E134" si="5">C80*D80</f>
        <v>746.74865748123193</v>
      </c>
      <c r="F80" s="32">
        <f t="shared" si="3"/>
        <v>91234.580639594555</v>
      </c>
      <c r="G80" s="32">
        <f t="shared" si="4"/>
        <v>1913624.0614703686</v>
      </c>
      <c r="H80" s="31">
        <f t="shared" ref="H80:H134" si="6">G80/C80</f>
        <v>20.889278252438057</v>
      </c>
      <c r="I80" s="29"/>
      <c r="J80" s="29"/>
      <c r="K80" s="29"/>
      <c r="L80" s="29"/>
      <c r="M80" s="29"/>
      <c r="N80" s="29"/>
      <c r="O80" s="29"/>
      <c r="P80" s="29"/>
      <c r="Q80" s="29"/>
    </row>
    <row r="81" spans="1:17" x14ac:dyDescent="0.35">
      <c r="A81" s="29"/>
      <c r="B81" s="30">
        <v>66</v>
      </c>
      <c r="C81" s="32">
        <f t="shared" ref="C81:C134" si="7">C80-E80</f>
        <v>90861.20631085393</v>
      </c>
      <c r="D81" s="30">
        <v>8.9223900000000005E-3</v>
      </c>
      <c r="E81" s="32">
        <f t="shared" si="5"/>
        <v>810.6991185759</v>
      </c>
      <c r="F81" s="32">
        <f t="shared" ref="F81:F134" si="8">C81-0.5*E81</f>
        <v>90455.856751565982</v>
      </c>
      <c r="G81" s="32">
        <f t="shared" ref="G81:G134" si="9">SUM(F81:F200)</f>
        <v>1822389.4808307744</v>
      </c>
      <c r="H81" s="31">
        <f t="shared" si="6"/>
        <v>20.056848844775669</v>
      </c>
      <c r="I81" s="29"/>
      <c r="J81" s="29"/>
      <c r="K81" s="29"/>
      <c r="L81" s="29"/>
      <c r="M81" s="29"/>
      <c r="N81" s="29"/>
      <c r="O81" s="29"/>
      <c r="P81" s="29"/>
      <c r="Q81" s="29"/>
    </row>
    <row r="82" spans="1:17" x14ac:dyDescent="0.35">
      <c r="A82" s="29"/>
      <c r="B82" s="30">
        <v>67</v>
      </c>
      <c r="C82" s="32">
        <f t="shared" si="7"/>
        <v>90050.507192278033</v>
      </c>
      <c r="D82" s="30">
        <v>9.9148999999999991E-3</v>
      </c>
      <c r="E82" s="32">
        <f t="shared" si="5"/>
        <v>892.84177376071739</v>
      </c>
      <c r="F82" s="32">
        <f t="shared" si="8"/>
        <v>89604.086305397679</v>
      </c>
      <c r="G82" s="32">
        <f t="shared" si="9"/>
        <v>1731933.6240792081</v>
      </c>
      <c r="H82" s="31">
        <f t="shared" si="6"/>
        <v>19.232913595712919</v>
      </c>
      <c r="I82" s="29"/>
      <c r="J82" s="29"/>
      <c r="K82" s="29"/>
      <c r="L82" s="29"/>
      <c r="M82" s="29"/>
      <c r="N82" s="29"/>
      <c r="O82" s="29"/>
      <c r="P82" s="29"/>
      <c r="Q82" s="29"/>
    </row>
    <row r="83" spans="1:17" x14ac:dyDescent="0.35">
      <c r="A83" s="29"/>
      <c r="B83" s="30">
        <v>68</v>
      </c>
      <c r="C83" s="32">
        <f t="shared" si="7"/>
        <v>89157.66541851731</v>
      </c>
      <c r="D83" s="30">
        <v>1.079743E-2</v>
      </c>
      <c r="E83" s="32">
        <f t="shared" si="5"/>
        <v>962.67365131986139</v>
      </c>
      <c r="F83" s="32">
        <f t="shared" si="8"/>
        <v>88676.328592857375</v>
      </c>
      <c r="G83" s="32">
        <f t="shared" si="9"/>
        <v>1642329.5377738106</v>
      </c>
      <c r="H83" s="31">
        <f t="shared" si="6"/>
        <v>18.420508545894613</v>
      </c>
      <c r="I83" s="29"/>
      <c r="J83" s="29"/>
      <c r="K83" s="29"/>
      <c r="L83" s="29"/>
      <c r="M83" s="29"/>
      <c r="N83" s="29"/>
      <c r="O83" s="29"/>
      <c r="P83" s="29"/>
      <c r="Q83" s="29"/>
    </row>
    <row r="84" spans="1:17" x14ac:dyDescent="0.35">
      <c r="A84" s="29"/>
      <c r="B84" s="30">
        <v>69</v>
      </c>
      <c r="C84" s="32">
        <f t="shared" si="7"/>
        <v>88194.991767197454</v>
      </c>
      <c r="D84" s="30">
        <v>1.206166E-2</v>
      </c>
      <c r="E84" s="32">
        <f t="shared" si="5"/>
        <v>1063.7780043987348</v>
      </c>
      <c r="F84" s="32">
        <f t="shared" si="8"/>
        <v>87663.102764998082</v>
      </c>
      <c r="G84" s="32">
        <f t="shared" si="9"/>
        <v>1553653.2091809532</v>
      </c>
      <c r="H84" s="31">
        <f t="shared" si="6"/>
        <v>17.616116040716118</v>
      </c>
      <c r="I84" s="29"/>
      <c r="J84" s="29"/>
      <c r="K84" s="29"/>
      <c r="L84" s="29"/>
      <c r="M84" s="29"/>
      <c r="N84" s="29"/>
      <c r="O84" s="29"/>
      <c r="P84" s="29"/>
      <c r="Q84" s="29"/>
    </row>
    <row r="85" spans="1:17" x14ac:dyDescent="0.35">
      <c r="A85" s="29"/>
      <c r="B85" s="30">
        <v>70</v>
      </c>
      <c r="C85" s="32">
        <f t="shared" si="7"/>
        <v>87131.213762798725</v>
      </c>
      <c r="D85" s="30">
        <v>1.2790060000000001E-2</v>
      </c>
      <c r="E85" s="32">
        <f t="shared" si="5"/>
        <v>1114.4134518990215</v>
      </c>
      <c r="F85" s="32">
        <f t="shared" si="8"/>
        <v>86574.007036849216</v>
      </c>
      <c r="G85" s="32">
        <f t="shared" si="9"/>
        <v>1465990.1064159551</v>
      </c>
      <c r="H85" s="31">
        <f t="shared" si="6"/>
        <v>16.825085329430699</v>
      </c>
      <c r="I85" s="29"/>
      <c r="J85" s="29"/>
      <c r="K85" s="29"/>
      <c r="L85" s="29"/>
      <c r="M85" s="29"/>
      <c r="N85" s="29"/>
      <c r="O85" s="29"/>
      <c r="P85" s="29"/>
      <c r="Q85" s="29"/>
    </row>
    <row r="86" spans="1:17" x14ac:dyDescent="0.35">
      <c r="A86" s="29"/>
      <c r="B86" s="30">
        <v>71</v>
      </c>
      <c r="C86" s="32">
        <f t="shared" si="7"/>
        <v>86016.800310899707</v>
      </c>
      <c r="D86" s="30">
        <v>1.3950480000000001E-2</v>
      </c>
      <c r="E86" s="32">
        <f t="shared" si="5"/>
        <v>1199.9756524012003</v>
      </c>
      <c r="F86" s="32">
        <f t="shared" si="8"/>
        <v>85416.812484699112</v>
      </c>
      <c r="G86" s="32">
        <f t="shared" si="9"/>
        <v>1379416.0993791062</v>
      </c>
      <c r="H86" s="31">
        <f t="shared" si="6"/>
        <v>16.036589298757164</v>
      </c>
      <c r="I86" s="29"/>
      <c r="J86" s="29"/>
      <c r="K86" s="29"/>
      <c r="L86" s="29"/>
      <c r="M86" s="29"/>
      <c r="N86" s="29"/>
      <c r="O86" s="29"/>
      <c r="P86" s="29"/>
      <c r="Q86" s="29"/>
    </row>
    <row r="87" spans="1:17" x14ac:dyDescent="0.35">
      <c r="A87" s="29"/>
      <c r="B87" s="30">
        <v>72</v>
      </c>
      <c r="C87" s="32">
        <f t="shared" si="7"/>
        <v>84816.824658498503</v>
      </c>
      <c r="D87" s="30">
        <v>1.544573E-2</v>
      </c>
      <c r="E87" s="32">
        <f t="shared" si="5"/>
        <v>1310.05777313251</v>
      </c>
      <c r="F87" s="32">
        <f t="shared" si="8"/>
        <v>84161.795771932244</v>
      </c>
      <c r="G87" s="32">
        <f t="shared" si="9"/>
        <v>1293999.2868944069</v>
      </c>
      <c r="H87" s="31">
        <f t="shared" si="6"/>
        <v>15.256398622613967</v>
      </c>
      <c r="I87" s="29"/>
      <c r="J87" s="29"/>
      <c r="K87" s="29"/>
      <c r="L87" s="29"/>
      <c r="M87" s="29"/>
      <c r="N87" s="29"/>
      <c r="O87" s="29"/>
      <c r="P87" s="29"/>
      <c r="Q87" s="29"/>
    </row>
    <row r="88" spans="1:17" x14ac:dyDescent="0.35">
      <c r="A88" s="29"/>
      <c r="B88" s="30">
        <v>73</v>
      </c>
      <c r="C88" s="32">
        <f t="shared" si="7"/>
        <v>83506.766885366</v>
      </c>
      <c r="D88" s="30">
        <v>1.746731E-2</v>
      </c>
      <c r="E88" s="32">
        <f t="shared" si="5"/>
        <v>1458.6385842844224</v>
      </c>
      <c r="F88" s="32">
        <f t="shared" si="8"/>
        <v>82777.447593223784</v>
      </c>
      <c r="G88" s="32">
        <f t="shared" si="9"/>
        <v>1209837.4911224747</v>
      </c>
      <c r="H88" s="31">
        <f t="shared" si="6"/>
        <v>14.487897642873426</v>
      </c>
      <c r="I88" s="29"/>
      <c r="J88" s="29"/>
      <c r="K88" s="29"/>
      <c r="L88" s="29"/>
      <c r="M88" s="29"/>
      <c r="N88" s="29"/>
      <c r="O88" s="29"/>
      <c r="P88" s="29"/>
      <c r="Q88" s="29"/>
    </row>
    <row r="89" spans="1:17" x14ac:dyDescent="0.35">
      <c r="A89" s="29"/>
      <c r="B89" s="30">
        <v>74</v>
      </c>
      <c r="C89" s="32">
        <f t="shared" si="7"/>
        <v>82048.128301081582</v>
      </c>
      <c r="D89" s="30">
        <v>1.9540740000000001E-2</v>
      </c>
      <c r="E89" s="32">
        <f t="shared" si="5"/>
        <v>1603.281142618077</v>
      </c>
      <c r="F89" s="32">
        <f t="shared" si="8"/>
        <v>81246.487729772547</v>
      </c>
      <c r="G89" s="32">
        <f t="shared" si="9"/>
        <v>1127060.0435292509</v>
      </c>
      <c r="H89" s="31">
        <f t="shared" si="6"/>
        <v>13.736572263945156</v>
      </c>
      <c r="I89" s="29"/>
      <c r="J89" s="29"/>
      <c r="K89" s="29"/>
      <c r="L89" s="29"/>
      <c r="M89" s="29"/>
      <c r="N89" s="29"/>
      <c r="O89" s="29"/>
      <c r="P89" s="29"/>
      <c r="Q89" s="29"/>
    </row>
    <row r="90" spans="1:17" x14ac:dyDescent="0.35">
      <c r="A90" s="29"/>
      <c r="B90" s="30">
        <v>75</v>
      </c>
      <c r="C90" s="32">
        <f t="shared" si="7"/>
        <v>80444.847158463512</v>
      </c>
      <c r="D90" s="30">
        <v>2.2673249999999999E-2</v>
      </c>
      <c r="E90" s="32">
        <f t="shared" si="5"/>
        <v>1823.9461308356326</v>
      </c>
      <c r="F90" s="32">
        <f t="shared" si="8"/>
        <v>79532.874093045699</v>
      </c>
      <c r="G90" s="32">
        <f t="shared" si="9"/>
        <v>1045813.5557994784</v>
      </c>
      <c r="H90" s="31">
        <f t="shared" si="6"/>
        <v>13.000379673037262</v>
      </c>
      <c r="I90" s="29"/>
      <c r="J90" s="29"/>
      <c r="K90" s="29"/>
      <c r="L90" s="29"/>
      <c r="M90" s="29"/>
      <c r="N90" s="29"/>
      <c r="O90" s="29"/>
      <c r="P90" s="29"/>
      <c r="Q90" s="29"/>
    </row>
    <row r="91" spans="1:17" x14ac:dyDescent="0.35">
      <c r="A91" s="29"/>
      <c r="B91" s="30">
        <v>76</v>
      </c>
      <c r="C91" s="32">
        <f t="shared" si="7"/>
        <v>78620.901027627886</v>
      </c>
      <c r="D91" s="30">
        <v>2.5079059999999997E-2</v>
      </c>
      <c r="E91" s="32">
        <f t="shared" si="5"/>
        <v>1971.7382941259411</v>
      </c>
      <c r="F91" s="32">
        <f t="shared" si="8"/>
        <v>77635.031880564915</v>
      </c>
      <c r="G91" s="32">
        <f t="shared" si="9"/>
        <v>966280.68170643272</v>
      </c>
      <c r="H91" s="31">
        <f t="shared" si="6"/>
        <v>12.290379136800729</v>
      </c>
      <c r="I91" s="29"/>
      <c r="J91" s="29"/>
      <c r="K91" s="29"/>
      <c r="L91" s="29"/>
      <c r="M91" s="29"/>
      <c r="N91" s="29"/>
      <c r="O91" s="29"/>
      <c r="P91" s="29"/>
      <c r="Q91" s="29"/>
    </row>
    <row r="92" spans="1:17" x14ac:dyDescent="0.35">
      <c r="A92" s="29"/>
      <c r="B92" s="30">
        <v>77</v>
      </c>
      <c r="C92" s="32">
        <f t="shared" si="7"/>
        <v>76649.162733501944</v>
      </c>
      <c r="D92" s="30">
        <v>2.778922E-2</v>
      </c>
      <c r="E92" s="32">
        <f t="shared" si="5"/>
        <v>2130.0204460170867</v>
      </c>
      <c r="F92" s="32">
        <f t="shared" si="8"/>
        <v>75584.152510493397</v>
      </c>
      <c r="G92" s="32">
        <f t="shared" si="9"/>
        <v>888645.64982586785</v>
      </c>
      <c r="H92" s="31">
        <f t="shared" si="6"/>
        <v>11.593677192738038</v>
      </c>
      <c r="I92" s="29"/>
      <c r="J92" s="29"/>
      <c r="K92" s="29"/>
      <c r="L92" s="29"/>
      <c r="M92" s="29"/>
      <c r="N92" s="29"/>
      <c r="O92" s="29"/>
      <c r="P92" s="29"/>
      <c r="Q92" s="29"/>
    </row>
    <row r="93" spans="1:17" x14ac:dyDescent="0.35">
      <c r="A93" s="29"/>
      <c r="B93" s="30">
        <v>78</v>
      </c>
      <c r="C93" s="32">
        <f t="shared" si="7"/>
        <v>74519.14228748485</v>
      </c>
      <c r="D93" s="30">
        <v>3.0769700000000001E-2</v>
      </c>
      <c r="E93" s="32">
        <f t="shared" si="5"/>
        <v>2292.9316524432224</v>
      </c>
      <c r="F93" s="32">
        <f t="shared" si="8"/>
        <v>73372.67646126324</v>
      </c>
      <c r="G93" s="32">
        <f t="shared" si="9"/>
        <v>813061.49731537444</v>
      </c>
      <c r="H93" s="31">
        <f t="shared" si="6"/>
        <v>10.910773693270546</v>
      </c>
      <c r="I93" s="29"/>
      <c r="J93" s="29"/>
      <c r="K93" s="29"/>
      <c r="L93" s="29"/>
      <c r="M93" s="29"/>
      <c r="N93" s="29"/>
      <c r="O93" s="29"/>
      <c r="P93" s="29"/>
      <c r="Q93" s="29"/>
    </row>
    <row r="94" spans="1:17" x14ac:dyDescent="0.35">
      <c r="A94" s="29"/>
      <c r="B94" s="30">
        <v>79</v>
      </c>
      <c r="C94" s="32">
        <f t="shared" si="7"/>
        <v>72226.210635041629</v>
      </c>
      <c r="D94" s="30">
        <v>3.3837220000000001E-2</v>
      </c>
      <c r="E94" s="32">
        <f t="shared" si="5"/>
        <v>2443.9341790242433</v>
      </c>
      <c r="F94" s="32">
        <f t="shared" si="8"/>
        <v>71004.243545529505</v>
      </c>
      <c r="G94" s="32">
        <f t="shared" si="9"/>
        <v>739688.82085411123</v>
      </c>
      <c r="H94" s="31">
        <f t="shared" si="6"/>
        <v>10.241279645581185</v>
      </c>
      <c r="I94" s="29"/>
      <c r="J94" s="29"/>
      <c r="K94" s="29"/>
      <c r="L94" s="29"/>
      <c r="M94" s="29"/>
      <c r="N94" s="29"/>
      <c r="O94" s="29"/>
      <c r="P94" s="29"/>
      <c r="Q94" s="29"/>
    </row>
    <row r="95" spans="1:17" x14ac:dyDescent="0.35">
      <c r="A95" s="29"/>
      <c r="B95" s="30">
        <v>80</v>
      </c>
      <c r="C95" s="32">
        <f t="shared" si="7"/>
        <v>69782.276456017382</v>
      </c>
      <c r="D95" s="30">
        <v>3.8193330000000004E-2</v>
      </c>
      <c r="E95" s="32">
        <f t="shared" si="5"/>
        <v>2665.2175128359027</v>
      </c>
      <c r="F95" s="32">
        <f t="shared" si="8"/>
        <v>68449.667699599435</v>
      </c>
      <c r="G95" s="32">
        <f t="shared" si="9"/>
        <v>668684.57730858156</v>
      </c>
      <c r="H95" s="31">
        <f t="shared" si="6"/>
        <v>9.5824414345387883</v>
      </c>
      <c r="I95" s="29"/>
      <c r="J95" s="29"/>
      <c r="K95" s="29"/>
      <c r="L95" s="29"/>
      <c r="M95" s="29"/>
      <c r="N95" s="29"/>
      <c r="O95" s="29"/>
      <c r="P95" s="29"/>
      <c r="Q95" s="29"/>
    </row>
    <row r="96" spans="1:17" x14ac:dyDescent="0.35">
      <c r="A96" s="29"/>
      <c r="B96" s="30">
        <v>81</v>
      </c>
      <c r="C96" s="32">
        <f t="shared" si="7"/>
        <v>67117.058943181473</v>
      </c>
      <c r="D96" s="30">
        <v>4.3763679999999999E-2</v>
      </c>
      <c r="E96" s="32">
        <f t="shared" si="5"/>
        <v>2937.2894901305322</v>
      </c>
      <c r="F96" s="32">
        <f t="shared" si="8"/>
        <v>65648.41419811621</v>
      </c>
      <c r="G96" s="32">
        <f t="shared" si="9"/>
        <v>600234.90960898215</v>
      </c>
      <c r="H96" s="31">
        <f t="shared" si="6"/>
        <v>8.9431050624121688</v>
      </c>
      <c r="I96" s="29"/>
      <c r="J96" s="29"/>
      <c r="K96" s="29"/>
      <c r="L96" s="29"/>
      <c r="M96" s="29"/>
      <c r="N96" s="29"/>
      <c r="O96" s="29"/>
      <c r="P96" s="29"/>
      <c r="Q96" s="29"/>
    </row>
    <row r="97" spans="1:17" x14ac:dyDescent="0.35">
      <c r="A97" s="29"/>
      <c r="B97" s="30">
        <v>82</v>
      </c>
      <c r="C97" s="32">
        <f t="shared" si="7"/>
        <v>64179.76945305094</v>
      </c>
      <c r="D97" s="30">
        <v>5.037548E-2</v>
      </c>
      <c r="E97" s="32">
        <f t="shared" si="5"/>
        <v>3233.0866924867787</v>
      </c>
      <c r="F97" s="32">
        <f t="shared" si="8"/>
        <v>62563.226106807553</v>
      </c>
      <c r="G97" s="32">
        <f t="shared" si="9"/>
        <v>534586.49541086575</v>
      </c>
      <c r="H97" s="31">
        <f t="shared" si="6"/>
        <v>8.3295172289755381</v>
      </c>
      <c r="I97" s="29"/>
      <c r="J97" s="29"/>
      <c r="K97" s="29"/>
      <c r="L97" s="29"/>
      <c r="M97" s="29"/>
      <c r="N97" s="29"/>
      <c r="O97" s="29"/>
      <c r="P97" s="29"/>
      <c r="Q97" s="29"/>
    </row>
    <row r="98" spans="1:17" x14ac:dyDescent="0.35">
      <c r="A98" s="29"/>
      <c r="B98" s="30">
        <v>83</v>
      </c>
      <c r="C98" s="32">
        <f t="shared" si="7"/>
        <v>60946.682760564159</v>
      </c>
      <c r="D98" s="30">
        <v>5.7801020000000002E-2</v>
      </c>
      <c r="E98" s="32">
        <f t="shared" si="5"/>
        <v>3522.7804291770244</v>
      </c>
      <c r="F98" s="32">
        <f t="shared" si="8"/>
        <v>59185.292545975644</v>
      </c>
      <c r="G98" s="32">
        <f t="shared" si="9"/>
        <v>472023.26930405828</v>
      </c>
      <c r="H98" s="31">
        <f t="shared" si="6"/>
        <v>7.7448557972950614</v>
      </c>
      <c r="I98" s="29"/>
      <c r="J98" s="29"/>
      <c r="K98" s="29"/>
      <c r="L98" s="29"/>
      <c r="M98" s="29"/>
      <c r="N98" s="29"/>
      <c r="O98" s="29"/>
      <c r="P98" s="29"/>
      <c r="Q98" s="29"/>
    </row>
    <row r="99" spans="1:17" x14ac:dyDescent="0.35">
      <c r="A99" s="29"/>
      <c r="B99" s="30">
        <v>84</v>
      </c>
      <c r="C99" s="32">
        <f t="shared" si="7"/>
        <v>57423.902331387137</v>
      </c>
      <c r="D99" s="30">
        <v>6.5990699999999999E-2</v>
      </c>
      <c r="E99" s="32">
        <f t="shared" si="5"/>
        <v>3789.4435115798692</v>
      </c>
      <c r="F99" s="32">
        <f t="shared" si="8"/>
        <v>55529.180575597202</v>
      </c>
      <c r="G99" s="32">
        <f t="shared" si="9"/>
        <v>412837.97675808263</v>
      </c>
      <c r="H99" s="31">
        <f t="shared" si="6"/>
        <v>7.1893054981815636</v>
      </c>
      <c r="I99" s="29"/>
      <c r="J99" s="29"/>
      <c r="K99" s="29"/>
      <c r="L99" s="29"/>
      <c r="M99" s="29"/>
      <c r="N99" s="29"/>
      <c r="O99" s="29"/>
      <c r="P99" s="29"/>
      <c r="Q99" s="29"/>
    </row>
    <row r="100" spans="1:17" x14ac:dyDescent="0.35">
      <c r="A100" s="29"/>
      <c r="B100" s="30">
        <v>85</v>
      </c>
      <c r="C100" s="32">
        <f t="shared" si="7"/>
        <v>53634.458819807267</v>
      </c>
      <c r="D100" s="30">
        <v>7.634465E-2</v>
      </c>
      <c r="E100" s="32">
        <f t="shared" si="5"/>
        <v>4094.7039865375987</v>
      </c>
      <c r="F100" s="32">
        <f t="shared" si="8"/>
        <v>51587.106826538467</v>
      </c>
      <c r="G100" s="32">
        <f t="shared" si="9"/>
        <v>357308.79618248541</v>
      </c>
      <c r="H100" s="31">
        <f t="shared" si="6"/>
        <v>6.6619260088540475</v>
      </c>
      <c r="I100" s="29"/>
      <c r="J100" s="29"/>
      <c r="K100" s="29"/>
      <c r="L100" s="29"/>
      <c r="M100" s="29"/>
      <c r="N100" s="29"/>
      <c r="O100" s="29"/>
      <c r="P100" s="29"/>
      <c r="Q100" s="29"/>
    </row>
    <row r="101" spans="1:17" x14ac:dyDescent="0.35">
      <c r="A101" s="29"/>
      <c r="B101" s="30">
        <v>86</v>
      </c>
      <c r="C101" s="32">
        <f t="shared" si="7"/>
        <v>49539.754833269668</v>
      </c>
      <c r="D101" s="30">
        <v>8.6587049999999999E-2</v>
      </c>
      <c r="E101" s="32">
        <f t="shared" si="5"/>
        <v>4289.5012287360623</v>
      </c>
      <c r="F101" s="32">
        <f t="shared" si="8"/>
        <v>47395.004218901639</v>
      </c>
      <c r="G101" s="32">
        <f t="shared" si="9"/>
        <v>305721.68935594696</v>
      </c>
      <c r="H101" s="31">
        <f t="shared" si="6"/>
        <v>6.1712394497082146</v>
      </c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1:17" x14ac:dyDescent="0.35">
      <c r="A102" s="29"/>
      <c r="B102" s="30">
        <v>87</v>
      </c>
      <c r="C102" s="32">
        <f t="shared" si="7"/>
        <v>45250.253604533602</v>
      </c>
      <c r="D102" s="30">
        <v>9.7774249999999993E-2</v>
      </c>
      <c r="E102" s="32">
        <f t="shared" si="5"/>
        <v>4424.3096084930694</v>
      </c>
      <c r="F102" s="32">
        <f t="shared" si="8"/>
        <v>43038.098800287065</v>
      </c>
      <c r="G102" s="32">
        <f t="shared" si="9"/>
        <v>258326.68513704516</v>
      </c>
      <c r="H102" s="31">
        <f t="shared" si="6"/>
        <v>5.7088450242666378</v>
      </c>
      <c r="I102" s="29"/>
      <c r="J102" s="29"/>
      <c r="K102" s="29"/>
      <c r="L102" s="29"/>
      <c r="M102" s="29"/>
      <c r="N102" s="29"/>
      <c r="O102" s="29"/>
      <c r="P102" s="29"/>
      <c r="Q102" s="29"/>
    </row>
    <row r="103" spans="1:17" x14ac:dyDescent="0.35">
      <c r="A103" s="29"/>
      <c r="B103" s="30">
        <v>88</v>
      </c>
      <c r="C103" s="32">
        <f t="shared" si="7"/>
        <v>40825.943996040529</v>
      </c>
      <c r="D103" s="30">
        <v>0.11115870999999999</v>
      </c>
      <c r="E103" s="32">
        <f t="shared" si="5"/>
        <v>4538.1592691321102</v>
      </c>
      <c r="F103" s="32">
        <f t="shared" si="8"/>
        <v>38556.864361474472</v>
      </c>
      <c r="G103" s="32">
        <f t="shared" si="9"/>
        <v>215288.5863367581</v>
      </c>
      <c r="H103" s="31">
        <f t="shared" si="6"/>
        <v>5.273327822074064</v>
      </c>
      <c r="I103" s="29"/>
      <c r="J103" s="29"/>
      <c r="K103" s="29"/>
      <c r="L103" s="29"/>
      <c r="M103" s="29"/>
      <c r="N103" s="29"/>
      <c r="O103" s="29"/>
      <c r="P103" s="29"/>
      <c r="Q103" s="29"/>
    </row>
    <row r="104" spans="1:17" x14ac:dyDescent="0.35">
      <c r="A104" s="29"/>
      <c r="B104" s="30">
        <v>89</v>
      </c>
      <c r="C104" s="32">
        <f t="shared" si="7"/>
        <v>36287.784726908416</v>
      </c>
      <c r="D104" s="30">
        <v>0.12522705000000001</v>
      </c>
      <c r="E104" s="32">
        <f t="shared" si="5"/>
        <v>4544.2122323857966</v>
      </c>
      <c r="F104" s="32">
        <f t="shared" si="8"/>
        <v>34015.67861071552</v>
      </c>
      <c r="G104" s="32">
        <f t="shared" si="9"/>
        <v>176731.72197528367</v>
      </c>
      <c r="H104" s="31">
        <f t="shared" si="6"/>
        <v>4.8702813716879252</v>
      </c>
      <c r="I104" s="29"/>
      <c r="J104" s="29"/>
      <c r="K104" s="29"/>
      <c r="L104" s="29"/>
      <c r="M104" s="29"/>
      <c r="N104" s="29"/>
      <c r="O104" s="29"/>
      <c r="P104" s="29"/>
      <c r="Q104" s="29"/>
    </row>
    <row r="105" spans="1:17" x14ac:dyDescent="0.35">
      <c r="A105" s="29"/>
      <c r="B105" s="30">
        <v>90</v>
      </c>
      <c r="C105" s="32">
        <f t="shared" si="7"/>
        <v>31743.572494522617</v>
      </c>
      <c r="D105" s="30">
        <v>0.14112583000000001</v>
      </c>
      <c r="E105" s="32">
        <f t="shared" si="5"/>
        <v>4479.8380154546749</v>
      </c>
      <c r="F105" s="32">
        <f t="shared" si="8"/>
        <v>29503.65348679528</v>
      </c>
      <c r="G105" s="32">
        <f t="shared" si="9"/>
        <v>142716.04336456815</v>
      </c>
      <c r="H105" s="31">
        <f t="shared" si="6"/>
        <v>4.4959036475555463</v>
      </c>
      <c r="I105" s="29"/>
      <c r="J105" s="29"/>
      <c r="K105" s="29"/>
      <c r="L105" s="29"/>
      <c r="M105" s="29"/>
      <c r="N105" s="29"/>
      <c r="O105" s="29"/>
      <c r="P105" s="29"/>
      <c r="Q105" s="29"/>
    </row>
    <row r="106" spans="1:17" x14ac:dyDescent="0.35">
      <c r="A106" s="29"/>
      <c r="B106" s="30">
        <v>91</v>
      </c>
      <c r="C106" s="32">
        <f t="shared" si="7"/>
        <v>27263.734479067942</v>
      </c>
      <c r="D106" s="30">
        <v>0.15875786</v>
      </c>
      <c r="E106" s="32">
        <f t="shared" si="5"/>
        <v>4328.3321415050414</v>
      </c>
      <c r="F106" s="32">
        <f t="shared" si="8"/>
        <v>25099.568408315419</v>
      </c>
      <c r="G106" s="32">
        <f t="shared" si="9"/>
        <v>113212.38987777298</v>
      </c>
      <c r="H106" s="31">
        <f t="shared" si="6"/>
        <v>4.1524901867238011</v>
      </c>
      <c r="I106" s="29"/>
      <c r="J106" s="29"/>
      <c r="K106" s="29"/>
      <c r="L106" s="29"/>
      <c r="M106" s="29"/>
      <c r="N106" s="29"/>
      <c r="O106" s="29"/>
      <c r="P106" s="29"/>
      <c r="Q106" s="29"/>
    </row>
    <row r="107" spans="1:17" x14ac:dyDescent="0.35">
      <c r="A107" s="29"/>
      <c r="B107" s="30">
        <v>92</v>
      </c>
      <c r="C107" s="32">
        <f t="shared" si="7"/>
        <v>22935.4023375629</v>
      </c>
      <c r="D107" s="30">
        <v>0.17801073000000001</v>
      </c>
      <c r="E107" s="32">
        <f t="shared" si="5"/>
        <v>4082.7477129532786</v>
      </c>
      <c r="F107" s="32">
        <f t="shared" si="8"/>
        <v>20894.028481086261</v>
      </c>
      <c r="G107" s="32">
        <f t="shared" si="9"/>
        <v>88112.821469457529</v>
      </c>
      <c r="H107" s="31">
        <f t="shared" si="6"/>
        <v>3.8417822444365428</v>
      </c>
      <c r="I107" s="29"/>
      <c r="J107" s="29"/>
      <c r="K107" s="29"/>
      <c r="L107" s="29"/>
      <c r="M107" s="29"/>
      <c r="N107" s="29"/>
      <c r="O107" s="29"/>
      <c r="P107" s="29"/>
      <c r="Q107" s="29"/>
    </row>
    <row r="108" spans="1:17" x14ac:dyDescent="0.35">
      <c r="A108" s="29"/>
      <c r="B108" s="30">
        <v>93</v>
      </c>
      <c r="C108" s="32">
        <f t="shared" si="7"/>
        <v>18852.654624609622</v>
      </c>
      <c r="D108" s="30">
        <v>0.19686288999999998</v>
      </c>
      <c r="E108" s="32">
        <f t="shared" si="5"/>
        <v>3711.3880735725152</v>
      </c>
      <c r="F108" s="32">
        <f t="shared" si="8"/>
        <v>16996.960587823363</v>
      </c>
      <c r="G108" s="32">
        <f t="shared" si="9"/>
        <v>67218.792988371279</v>
      </c>
      <c r="H108" s="31">
        <f t="shared" si="6"/>
        <v>3.5654815900900303</v>
      </c>
      <c r="I108" s="29"/>
      <c r="J108" s="29"/>
      <c r="K108" s="29"/>
      <c r="L108" s="29"/>
      <c r="M108" s="29"/>
      <c r="N108" s="29"/>
      <c r="O108" s="29"/>
      <c r="P108" s="29"/>
      <c r="Q108" s="29"/>
    </row>
    <row r="109" spans="1:17" x14ac:dyDescent="0.35">
      <c r="A109" s="29"/>
      <c r="B109" s="30">
        <v>94</v>
      </c>
      <c r="C109" s="32">
        <f t="shared" si="7"/>
        <v>15141.266551037108</v>
      </c>
      <c r="D109" s="30">
        <v>0.21883221</v>
      </c>
      <c r="E109" s="32">
        <f t="shared" si="5"/>
        <v>3313.3968215625282</v>
      </c>
      <c r="F109" s="32">
        <f t="shared" si="8"/>
        <v>13484.568140255844</v>
      </c>
      <c r="G109" s="32">
        <f t="shared" si="9"/>
        <v>50221.832400547937</v>
      </c>
      <c r="H109" s="31">
        <f t="shared" si="6"/>
        <v>3.3168845044279318</v>
      </c>
      <c r="I109" s="29"/>
      <c r="J109" s="29"/>
      <c r="K109" s="29"/>
      <c r="L109" s="29"/>
      <c r="M109" s="29"/>
      <c r="N109" s="29"/>
      <c r="O109" s="29"/>
      <c r="P109" s="29"/>
      <c r="Q109" s="29"/>
    </row>
    <row r="110" spans="1:17" x14ac:dyDescent="0.35">
      <c r="A110" s="29"/>
      <c r="B110" s="30">
        <v>95</v>
      </c>
      <c r="C110" s="32">
        <f t="shared" si="7"/>
        <v>11827.86972947458</v>
      </c>
      <c r="D110" s="30">
        <v>0.24087096</v>
      </c>
      <c r="E110" s="32">
        <f t="shared" si="5"/>
        <v>2848.9903364934821</v>
      </c>
      <c r="F110" s="32">
        <f t="shared" si="8"/>
        <v>10403.374561227838</v>
      </c>
      <c r="G110" s="32">
        <f t="shared" si="9"/>
        <v>36737.264260292082</v>
      </c>
      <c r="H110" s="31">
        <f t="shared" si="6"/>
        <v>3.1059916198387172</v>
      </c>
      <c r="I110" s="29"/>
      <c r="J110" s="29"/>
      <c r="K110" s="29"/>
      <c r="L110" s="29"/>
      <c r="M110" s="29"/>
      <c r="N110" s="29"/>
      <c r="O110" s="29"/>
      <c r="P110" s="29"/>
      <c r="Q110" s="29"/>
    </row>
    <row r="111" spans="1:17" x14ac:dyDescent="0.35">
      <c r="A111" s="29"/>
      <c r="B111" s="30">
        <v>96</v>
      </c>
      <c r="C111" s="32">
        <f t="shared" si="7"/>
        <v>8978.8793929810981</v>
      </c>
      <c r="D111" s="30">
        <v>0.25800689999999998</v>
      </c>
      <c r="E111" s="32">
        <f t="shared" si="5"/>
        <v>2316.6128376569345</v>
      </c>
      <c r="F111" s="32">
        <f t="shared" si="8"/>
        <v>7820.5729741526311</v>
      </c>
      <c r="G111" s="32">
        <f t="shared" si="9"/>
        <v>26333.889699064239</v>
      </c>
      <c r="H111" s="31">
        <f t="shared" si="6"/>
        <v>2.9328704113844952</v>
      </c>
      <c r="I111" s="29"/>
      <c r="J111" s="29"/>
      <c r="K111" s="29"/>
      <c r="L111" s="29"/>
      <c r="M111" s="29"/>
      <c r="N111" s="29"/>
      <c r="O111" s="29"/>
      <c r="P111" s="29"/>
      <c r="Q111" s="29"/>
    </row>
    <row r="112" spans="1:17" x14ac:dyDescent="0.35">
      <c r="A112" s="29"/>
      <c r="B112" s="30">
        <v>97</v>
      </c>
      <c r="C112" s="32">
        <f t="shared" si="7"/>
        <v>6662.2665553241641</v>
      </c>
      <c r="D112" s="30">
        <v>0.26549317</v>
      </c>
      <c r="E112" s="32">
        <f t="shared" si="5"/>
        <v>1768.7862671579926</v>
      </c>
      <c r="F112" s="32">
        <f t="shared" si="8"/>
        <v>5777.8734217451674</v>
      </c>
      <c r="G112" s="32">
        <f t="shared" si="9"/>
        <v>18513.316724911609</v>
      </c>
      <c r="H112" s="31">
        <f t="shared" si="6"/>
        <v>2.7788315839924858</v>
      </c>
      <c r="I112" s="29"/>
      <c r="J112" s="29"/>
      <c r="K112" s="29"/>
      <c r="L112" s="29"/>
      <c r="M112" s="29"/>
      <c r="N112" s="29"/>
      <c r="O112" s="29"/>
      <c r="P112" s="29"/>
      <c r="Q112" s="29"/>
    </row>
    <row r="113" spans="1:17" x14ac:dyDescent="0.35">
      <c r="A113" s="29"/>
      <c r="B113" s="30">
        <v>98</v>
      </c>
      <c r="C113" s="32">
        <f t="shared" si="7"/>
        <v>4893.4802881661717</v>
      </c>
      <c r="D113" s="30">
        <v>0.27159292000000002</v>
      </c>
      <c r="E113" s="32">
        <f t="shared" si="5"/>
        <v>1329.034600425492</v>
      </c>
      <c r="F113" s="32">
        <f t="shared" si="8"/>
        <v>4228.9629879534259</v>
      </c>
      <c r="G113" s="32">
        <f t="shared" si="9"/>
        <v>12735.443303166441</v>
      </c>
      <c r="H113" s="31">
        <f t="shared" si="6"/>
        <v>2.6025328709230462</v>
      </c>
      <c r="I113" s="29"/>
      <c r="J113" s="29"/>
      <c r="K113" s="29"/>
      <c r="L113" s="29"/>
      <c r="M113" s="29"/>
      <c r="N113" s="29"/>
      <c r="O113" s="29"/>
      <c r="P113" s="29"/>
      <c r="Q113" s="29"/>
    </row>
    <row r="114" spans="1:17" x14ac:dyDescent="0.35">
      <c r="A114" s="29"/>
      <c r="B114" s="30">
        <v>99</v>
      </c>
      <c r="C114" s="32">
        <f t="shared" si="7"/>
        <v>3564.4456877406797</v>
      </c>
      <c r="D114" s="30">
        <v>0.28706371999999997</v>
      </c>
      <c r="E114" s="32">
        <f t="shared" si="5"/>
        <v>1023.2230388607978</v>
      </c>
      <c r="F114" s="32">
        <f t="shared" si="8"/>
        <v>3052.8341683102808</v>
      </c>
      <c r="G114" s="32">
        <f t="shared" si="9"/>
        <v>8506.4803152130153</v>
      </c>
      <c r="H114" s="31">
        <f t="shared" si="6"/>
        <v>2.386480552774207</v>
      </c>
      <c r="I114" s="29"/>
      <c r="J114" s="29"/>
      <c r="K114" s="29"/>
      <c r="L114" s="29"/>
      <c r="M114" s="29"/>
      <c r="N114" s="29"/>
      <c r="O114" s="29"/>
      <c r="P114" s="29"/>
      <c r="Q114" s="29"/>
    </row>
    <row r="115" spans="1:17" x14ac:dyDescent="0.35">
      <c r="A115" s="29"/>
      <c r="B115" s="30">
        <v>100</v>
      </c>
      <c r="C115" s="32">
        <f t="shared" si="7"/>
        <v>2541.2226488798819</v>
      </c>
      <c r="D115" s="30">
        <v>0.31924762000000001</v>
      </c>
      <c r="E115" s="32">
        <f t="shared" si="5"/>
        <v>811.27928254499795</v>
      </c>
      <c r="F115" s="32">
        <f t="shared" si="8"/>
        <v>2135.583007607383</v>
      </c>
      <c r="G115" s="32">
        <f t="shared" si="9"/>
        <v>5453.6461469027354</v>
      </c>
      <c r="H115" s="31">
        <f t="shared" si="6"/>
        <v>2.1460717538097613</v>
      </c>
      <c r="I115" s="29"/>
      <c r="J115" s="29"/>
      <c r="K115" s="29"/>
      <c r="L115" s="29"/>
      <c r="M115" s="29"/>
      <c r="N115" s="29"/>
      <c r="O115" s="29"/>
      <c r="P115" s="29"/>
      <c r="Q115" s="29"/>
    </row>
    <row r="116" spans="1:17" x14ac:dyDescent="0.35">
      <c r="A116" s="29"/>
      <c r="B116" s="30">
        <v>101</v>
      </c>
      <c r="C116" s="32">
        <f t="shared" si="7"/>
        <v>1729.9433663348841</v>
      </c>
      <c r="D116" s="30">
        <v>0.37441837</v>
      </c>
      <c r="E116" s="32">
        <f t="shared" si="5"/>
        <v>647.72257541542012</v>
      </c>
      <c r="F116" s="32">
        <f t="shared" si="8"/>
        <v>1406.082078627174</v>
      </c>
      <c r="G116" s="32">
        <f t="shared" si="9"/>
        <v>3318.0631392953514</v>
      </c>
      <c r="H116" s="31">
        <f t="shared" si="6"/>
        <v>1.9180183605230448</v>
      </c>
      <c r="I116" s="29"/>
      <c r="J116" s="29"/>
      <c r="K116" s="29"/>
      <c r="L116" s="29"/>
      <c r="M116" s="29"/>
      <c r="N116" s="29"/>
      <c r="O116" s="29"/>
      <c r="P116" s="29"/>
      <c r="Q116" s="29"/>
    </row>
    <row r="117" spans="1:17" x14ac:dyDescent="0.35">
      <c r="A117" s="29"/>
      <c r="B117" s="30">
        <v>102</v>
      </c>
      <c r="C117" s="32">
        <f t="shared" si="7"/>
        <v>1082.220790919464</v>
      </c>
      <c r="D117" s="30">
        <v>0.40529633000000004</v>
      </c>
      <c r="E117" s="32">
        <f t="shared" si="5"/>
        <v>438.6201148093561</v>
      </c>
      <c r="F117" s="32">
        <f t="shared" si="8"/>
        <v>862.91073351478599</v>
      </c>
      <c r="G117" s="32">
        <f t="shared" si="9"/>
        <v>1911.9810606681776</v>
      </c>
      <c r="H117" s="31">
        <f t="shared" si="6"/>
        <v>1.7667199491184624</v>
      </c>
      <c r="I117" s="29"/>
      <c r="J117" s="29"/>
      <c r="K117" s="29"/>
      <c r="L117" s="29"/>
      <c r="M117" s="29"/>
      <c r="N117" s="29"/>
      <c r="O117" s="29"/>
      <c r="P117" s="29"/>
      <c r="Q117" s="29"/>
    </row>
    <row r="118" spans="1:17" x14ac:dyDescent="0.35">
      <c r="A118" s="29"/>
      <c r="B118" s="30">
        <v>103</v>
      </c>
      <c r="C118" s="32">
        <f t="shared" si="7"/>
        <v>643.60067611010788</v>
      </c>
      <c r="D118" s="30">
        <v>0.43689708999999999</v>
      </c>
      <c r="E118" s="32">
        <f t="shared" si="5"/>
        <v>281.18726251453865</v>
      </c>
      <c r="F118" s="32">
        <f t="shared" si="8"/>
        <v>503.00704485283859</v>
      </c>
      <c r="G118" s="32">
        <f t="shared" si="9"/>
        <v>1049.0703271533916</v>
      </c>
      <c r="H118" s="31">
        <f t="shared" si="6"/>
        <v>1.6300019035000448</v>
      </c>
      <c r="I118" s="29"/>
      <c r="J118" s="29"/>
      <c r="K118" s="29"/>
      <c r="L118" s="29"/>
      <c r="M118" s="29"/>
      <c r="N118" s="29"/>
      <c r="O118" s="29"/>
      <c r="P118" s="29"/>
      <c r="Q118" s="29"/>
    </row>
    <row r="119" spans="1:17" x14ac:dyDescent="0.35">
      <c r="A119" s="29"/>
      <c r="B119" s="30">
        <v>104</v>
      </c>
      <c r="C119" s="32">
        <f t="shared" si="7"/>
        <v>362.41341359556924</v>
      </c>
      <c r="D119" s="30">
        <v>0.46897545000000002</v>
      </c>
      <c r="E119" s="32">
        <f t="shared" si="5"/>
        <v>169.96299372701822</v>
      </c>
      <c r="F119" s="32">
        <f t="shared" si="8"/>
        <v>277.43191673206013</v>
      </c>
      <c r="G119" s="32">
        <f t="shared" si="9"/>
        <v>546.06328230055306</v>
      </c>
      <c r="H119" s="31">
        <f t="shared" si="6"/>
        <v>1.5067413672219252</v>
      </c>
      <c r="I119" s="29"/>
      <c r="J119" s="29"/>
      <c r="K119" s="29"/>
      <c r="L119" s="29"/>
      <c r="M119" s="29"/>
      <c r="N119" s="29"/>
      <c r="O119" s="29"/>
      <c r="P119" s="29"/>
      <c r="Q119" s="29"/>
    </row>
    <row r="120" spans="1:17" x14ac:dyDescent="0.35">
      <c r="A120" s="29"/>
      <c r="B120" s="30">
        <v>105</v>
      </c>
      <c r="C120" s="32">
        <f t="shared" si="7"/>
        <v>192.45041986855102</v>
      </c>
      <c r="D120" s="30">
        <v>0.50127244999999998</v>
      </c>
      <c r="E120" s="32">
        <f t="shared" si="5"/>
        <v>96.470093471037245</v>
      </c>
      <c r="F120" s="32">
        <f t="shared" si="8"/>
        <v>144.21537313303241</v>
      </c>
      <c r="G120" s="32">
        <f t="shared" si="9"/>
        <v>268.63136556849298</v>
      </c>
      <c r="H120" s="31">
        <f t="shared" si="6"/>
        <v>1.3958471265065342</v>
      </c>
      <c r="I120" s="29"/>
      <c r="J120" s="29"/>
      <c r="K120" s="29"/>
      <c r="L120" s="29"/>
      <c r="M120" s="29"/>
      <c r="N120" s="29"/>
      <c r="O120" s="29"/>
      <c r="P120" s="29"/>
      <c r="Q120" s="29"/>
    </row>
    <row r="121" spans="1:17" x14ac:dyDescent="0.35">
      <c r="A121" s="29"/>
      <c r="B121" s="30">
        <v>106</v>
      </c>
      <c r="C121" s="32">
        <f t="shared" si="7"/>
        <v>95.980326397513778</v>
      </c>
      <c r="D121" s="30">
        <v>0.53352757999999989</v>
      </c>
      <c r="E121" s="32">
        <f t="shared" si="5"/>
        <v>51.208151270475632</v>
      </c>
      <c r="F121" s="32">
        <f t="shared" si="8"/>
        <v>70.376250762275959</v>
      </c>
      <c r="G121" s="32">
        <f t="shared" si="9"/>
        <v>124.41599243546051</v>
      </c>
      <c r="H121" s="31">
        <f t="shared" si="6"/>
        <v>1.2962655692602782</v>
      </c>
      <c r="I121" s="29"/>
      <c r="J121" s="29"/>
      <c r="K121" s="29"/>
      <c r="L121" s="29"/>
      <c r="M121" s="29"/>
      <c r="N121" s="29"/>
      <c r="O121" s="29"/>
      <c r="P121" s="29"/>
      <c r="Q121" s="29"/>
    </row>
    <row r="122" spans="1:17" x14ac:dyDescent="0.35">
      <c r="A122" s="29"/>
      <c r="B122" s="30">
        <v>107</v>
      </c>
      <c r="C122" s="32">
        <f t="shared" si="7"/>
        <v>44.772175127038146</v>
      </c>
      <c r="D122" s="30">
        <v>0.56548226999999995</v>
      </c>
      <c r="E122" s="32">
        <f t="shared" si="5"/>
        <v>25.317871223675066</v>
      </c>
      <c r="F122" s="32">
        <f t="shared" si="8"/>
        <v>32.113239515200611</v>
      </c>
      <c r="G122" s="32">
        <f t="shared" si="9"/>
        <v>54.039741673184579</v>
      </c>
      <c r="H122" s="31">
        <f t="shared" si="6"/>
        <v>1.2069938867131274</v>
      </c>
      <c r="I122" s="29"/>
      <c r="J122" s="29"/>
      <c r="K122" s="29"/>
      <c r="L122" s="29"/>
      <c r="M122" s="29"/>
      <c r="N122" s="29"/>
      <c r="O122" s="29"/>
      <c r="P122" s="29"/>
      <c r="Q122" s="29"/>
    </row>
    <row r="123" spans="1:17" x14ac:dyDescent="0.35">
      <c r="A123" s="29"/>
      <c r="B123" s="30">
        <v>108</v>
      </c>
      <c r="C123" s="32">
        <f t="shared" si="7"/>
        <v>19.45430390336308</v>
      </c>
      <c r="D123" s="30">
        <v>0.59689536999999993</v>
      </c>
      <c r="E123" s="32">
        <f t="shared" si="5"/>
        <v>11.612183926490347</v>
      </c>
      <c r="F123" s="32">
        <f t="shared" si="8"/>
        <v>13.648211940117907</v>
      </c>
      <c r="G123" s="32">
        <f t="shared" si="9"/>
        <v>21.926502157983954</v>
      </c>
      <c r="H123" s="31">
        <f t="shared" si="6"/>
        <v>1.1270771890323716</v>
      </c>
      <c r="I123" s="29"/>
      <c r="J123" s="29"/>
      <c r="K123" s="29"/>
      <c r="L123" s="29"/>
      <c r="M123" s="29"/>
      <c r="N123" s="29"/>
      <c r="O123" s="29"/>
      <c r="P123" s="29"/>
      <c r="Q123" s="29"/>
    </row>
    <row r="124" spans="1:17" x14ac:dyDescent="0.35">
      <c r="A124" s="29"/>
      <c r="B124" s="30">
        <v>109</v>
      </c>
      <c r="C124" s="32">
        <f t="shared" si="7"/>
        <v>7.8421199768727323</v>
      </c>
      <c r="D124" s="30">
        <v>0.62754753000000008</v>
      </c>
      <c r="E124" s="32">
        <f t="shared" si="5"/>
        <v>4.9213030214501412</v>
      </c>
      <c r="F124" s="32">
        <f t="shared" si="8"/>
        <v>5.3814684661476617</v>
      </c>
      <c r="G124" s="32">
        <f t="shared" si="9"/>
        <v>8.2782902178660454</v>
      </c>
      <c r="H124" s="31">
        <f t="shared" si="6"/>
        <v>1.0556189196645329</v>
      </c>
      <c r="I124" s="29"/>
      <c r="J124" s="29"/>
      <c r="K124" s="29"/>
      <c r="L124" s="29"/>
      <c r="M124" s="29"/>
      <c r="N124" s="29"/>
      <c r="O124" s="29"/>
      <c r="P124" s="29"/>
      <c r="Q124" s="29"/>
    </row>
    <row r="125" spans="1:17" x14ac:dyDescent="0.35">
      <c r="A125" s="29"/>
      <c r="B125" s="30">
        <v>110</v>
      </c>
      <c r="C125" s="32">
        <f t="shared" si="7"/>
        <v>2.9208169554225911</v>
      </c>
      <c r="D125" s="30">
        <v>0.65724468999999996</v>
      </c>
      <c r="E125" s="32">
        <f t="shared" si="5"/>
        <v>1.9196914344134646</v>
      </c>
      <c r="F125" s="32">
        <f t="shared" si="8"/>
        <v>1.9609712382158588</v>
      </c>
      <c r="G125" s="32">
        <f t="shared" si="9"/>
        <v>2.8968217517183845</v>
      </c>
      <c r="H125" s="31">
        <f t="shared" si="6"/>
        <v>0.99178476293775997</v>
      </c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 x14ac:dyDescent="0.35">
      <c r="A126" s="29"/>
      <c r="B126" s="30">
        <v>111</v>
      </c>
      <c r="C126" s="32">
        <f t="shared" si="7"/>
        <v>1.0011255210091266</v>
      </c>
      <c r="D126" s="30">
        <v>0.68582637999999996</v>
      </c>
      <c r="E126" s="32">
        <f t="shared" si="5"/>
        <v>0.68659829199930311</v>
      </c>
      <c r="F126" s="32">
        <f t="shared" si="8"/>
        <v>0.65782637500947505</v>
      </c>
      <c r="G126" s="32">
        <f t="shared" si="9"/>
        <v>0.9358505135025259</v>
      </c>
      <c r="H126" s="31">
        <f t="shared" si="6"/>
        <v>0.93479837828846479</v>
      </c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1:17" x14ac:dyDescent="0.35">
      <c r="A127" s="29"/>
      <c r="B127" s="30">
        <v>112</v>
      </c>
      <c r="C127" s="32">
        <f t="shared" si="7"/>
        <v>0.31452722900982344</v>
      </c>
      <c r="D127" s="30">
        <v>0.71316769999999996</v>
      </c>
      <c r="E127" s="32">
        <f t="shared" si="5"/>
        <v>0.22431066050030904</v>
      </c>
      <c r="F127" s="32">
        <f t="shared" si="8"/>
        <v>0.20237189875966893</v>
      </c>
      <c r="G127" s="32">
        <f t="shared" si="9"/>
        <v>0.27802413849305074</v>
      </c>
      <c r="H127" s="31">
        <f t="shared" si="6"/>
        <v>0.88394298760177414</v>
      </c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1:17" x14ac:dyDescent="0.35">
      <c r="A128" s="29"/>
      <c r="B128" s="30">
        <v>113</v>
      </c>
      <c r="C128" s="32">
        <f t="shared" si="7"/>
        <v>9.02165685095144E-2</v>
      </c>
      <c r="D128" s="30">
        <v>0.73917538000000005</v>
      </c>
      <c r="E128" s="32">
        <f t="shared" si="5"/>
        <v>6.6685866310316338E-2</v>
      </c>
      <c r="F128" s="32">
        <f t="shared" si="8"/>
        <v>5.6873635354356231E-2</v>
      </c>
      <c r="G128" s="32">
        <f t="shared" si="9"/>
        <v>7.5652239733381851E-2</v>
      </c>
      <c r="H128" s="31">
        <f t="shared" si="6"/>
        <v>0.83856259424679214</v>
      </c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1:17" x14ac:dyDescent="0.35">
      <c r="A129" s="29"/>
      <c r="B129" s="30">
        <v>114</v>
      </c>
      <c r="C129" s="32">
        <f t="shared" si="7"/>
        <v>2.3530702199198061E-2</v>
      </c>
      <c r="D129" s="30">
        <v>0.76378923999999992</v>
      </c>
      <c r="E129" s="32">
        <f t="shared" si="5"/>
        <v>1.7972497149391815E-2</v>
      </c>
      <c r="F129" s="32">
        <f t="shared" si="8"/>
        <v>1.4544453624502154E-2</v>
      </c>
      <c r="G129" s="32">
        <f t="shared" si="9"/>
        <v>1.87786043790256E-2</v>
      </c>
      <c r="H129" s="31">
        <f t="shared" si="6"/>
        <v>0.79804691844961539</v>
      </c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1:17" x14ac:dyDescent="0.35">
      <c r="A130" s="29"/>
      <c r="B130" s="30">
        <v>115</v>
      </c>
      <c r="C130" s="32">
        <f t="shared" si="7"/>
        <v>5.558205049806246E-3</v>
      </c>
      <c r="D130" s="30">
        <v>0.78697925000000002</v>
      </c>
      <c r="E130" s="32">
        <f t="shared" si="5"/>
        <v>4.3741920414427319E-3</v>
      </c>
      <c r="F130" s="32">
        <f t="shared" si="8"/>
        <v>3.3711090290848801E-3</v>
      </c>
      <c r="G130" s="32">
        <f t="shared" si="9"/>
        <v>4.2341507545234488E-3</v>
      </c>
      <c r="H130" s="31">
        <f t="shared" si="6"/>
        <v>0.76178383427416874</v>
      </c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 x14ac:dyDescent="0.35">
      <c r="A131" s="29"/>
      <c r="B131" s="30">
        <v>116</v>
      </c>
      <c r="C131" s="32">
        <f t="shared" si="7"/>
        <v>1.1840130083635141E-3</v>
      </c>
      <c r="D131" s="30">
        <v>0.80874172999999994</v>
      </c>
      <c r="E131" s="32">
        <f t="shared" si="5"/>
        <v>9.5756072872641286E-4</v>
      </c>
      <c r="F131" s="32">
        <f t="shared" si="8"/>
        <v>7.052326440003077E-4</v>
      </c>
      <c r="G131" s="32">
        <f t="shared" si="9"/>
        <v>8.630417254385681E-4</v>
      </c>
      <c r="H131" s="31">
        <f t="shared" si="6"/>
        <v>0.72891236780533597</v>
      </c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1:17" x14ac:dyDescent="0.35">
      <c r="A132" s="29"/>
      <c r="B132" s="30">
        <v>117</v>
      </c>
      <c r="C132" s="32">
        <f t="shared" si="7"/>
        <v>2.2645227963710127E-4</v>
      </c>
      <c r="D132" s="30">
        <v>0.82909133000000002</v>
      </c>
      <c r="E132" s="32">
        <f t="shared" si="5"/>
        <v>1.8774962170585622E-4</v>
      </c>
      <c r="F132" s="32">
        <f t="shared" si="8"/>
        <v>1.3257746878417314E-4</v>
      </c>
      <c r="G132" s="32">
        <f t="shared" si="9"/>
        <v>1.5780908143826043E-4</v>
      </c>
      <c r="H132" s="31">
        <f t="shared" si="6"/>
        <v>0.69687565826740949</v>
      </c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1:17" x14ac:dyDescent="0.35">
      <c r="A133" s="29"/>
      <c r="B133" s="30">
        <v>118</v>
      </c>
      <c r="C133" s="32">
        <f t="shared" si="7"/>
        <v>3.8702657931245045E-5</v>
      </c>
      <c r="D133" s="30">
        <v>0.84806512000000001</v>
      </c>
      <c r="E133" s="32">
        <f t="shared" si="5"/>
        <v>3.2822374242780278E-5</v>
      </c>
      <c r="F133" s="32">
        <f t="shared" si="8"/>
        <v>2.2291470809854906E-5</v>
      </c>
      <c r="G133" s="32">
        <f t="shared" si="9"/>
        <v>2.5231612654087289E-5</v>
      </c>
      <c r="H133" s="31">
        <f t="shared" si="6"/>
        <v>0.65193488000000011</v>
      </c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1:17" x14ac:dyDescent="0.35">
      <c r="A134" s="29"/>
      <c r="B134" s="30">
        <v>119</v>
      </c>
      <c r="C134" s="32">
        <f t="shared" si="7"/>
        <v>5.8802836884647665E-6</v>
      </c>
      <c r="D134" s="30">
        <v>1</v>
      </c>
      <c r="E134" s="32">
        <f t="shared" si="5"/>
        <v>5.8802836884647665E-6</v>
      </c>
      <c r="F134" s="32">
        <f t="shared" si="8"/>
        <v>2.9401418442323833E-6</v>
      </c>
      <c r="G134" s="32">
        <f t="shared" si="9"/>
        <v>2.9401418442323833E-6</v>
      </c>
      <c r="H134" s="31">
        <f t="shared" si="6"/>
        <v>0.5</v>
      </c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 x14ac:dyDescent="0.35">
      <c r="B135" s="2">
        <v>120</v>
      </c>
      <c r="C135" s="33">
        <v>0</v>
      </c>
      <c r="D135" s="2"/>
      <c r="E135" s="2"/>
      <c r="F135" s="2"/>
      <c r="G135" s="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1E94D-1ADE-49D0-8EC9-6A497EE68B6F}">
  <dimension ref="A2:Y141"/>
  <sheetViews>
    <sheetView topLeftCell="A9" workbookViewId="0">
      <selection activeCell="W29" sqref="W29"/>
    </sheetView>
  </sheetViews>
  <sheetFormatPr defaultRowHeight="15" x14ac:dyDescent="0.25"/>
  <cols>
    <col min="2" max="2" width="9.28515625" bestFit="1" customWidth="1"/>
    <col min="3" max="3" width="10.7109375" bestFit="1" customWidth="1"/>
    <col min="4" max="4" width="9.28515625" bestFit="1" customWidth="1"/>
    <col min="5" max="5" width="12.85546875" customWidth="1"/>
    <col min="6" max="6" width="11" customWidth="1"/>
    <col min="7" max="7" width="11.140625" customWidth="1"/>
    <col min="8" max="8" width="9.85546875" bestFit="1" customWidth="1"/>
    <col min="21" max="21" width="11.28515625" bestFit="1" customWidth="1"/>
    <col min="22" max="22" width="11.7109375" customWidth="1"/>
    <col min="24" max="24" width="10.42578125" customWidth="1"/>
  </cols>
  <sheetData>
    <row r="2" spans="2:11" ht="20.25" x14ac:dyDescent="0.3">
      <c r="C2" s="4" t="s">
        <v>19</v>
      </c>
      <c r="D2" s="5"/>
      <c r="E2" s="5"/>
      <c r="F2" s="5"/>
      <c r="G2" s="5"/>
      <c r="H2" s="5"/>
      <c r="I2" s="5"/>
      <c r="J2" s="5"/>
      <c r="K2" s="5"/>
    </row>
    <row r="3" spans="2:11" ht="18" x14ac:dyDescent="0.25">
      <c r="C3" s="6"/>
      <c r="E3" s="7" t="s">
        <v>15</v>
      </c>
      <c r="F3" s="6"/>
      <c r="G3" s="6"/>
      <c r="H3" s="6"/>
      <c r="I3" s="7"/>
      <c r="J3" s="6"/>
      <c r="K3" s="6"/>
    </row>
    <row r="4" spans="2:11" ht="18" x14ac:dyDescent="0.25">
      <c r="B4" s="6"/>
      <c r="C4" s="7"/>
      <c r="D4" s="6"/>
      <c r="E4" s="6"/>
      <c r="F4" s="6"/>
      <c r="G4" s="6"/>
      <c r="H4" s="7"/>
      <c r="I4" s="6"/>
      <c r="J4" s="6"/>
      <c r="K4" s="6"/>
    </row>
    <row r="5" spans="2:11" x14ac:dyDescent="0.25">
      <c r="B5" s="8"/>
      <c r="C5" s="8"/>
      <c r="D5" s="8"/>
      <c r="E5" s="8"/>
      <c r="F5" s="8"/>
      <c r="G5" s="8"/>
      <c r="H5" s="8"/>
      <c r="I5" s="8"/>
      <c r="J5" s="8"/>
      <c r="K5" s="8"/>
    </row>
    <row r="6" spans="2:11" ht="15.75" x14ac:dyDescent="0.25">
      <c r="C6" s="9" t="s">
        <v>20</v>
      </c>
      <c r="D6" s="10"/>
      <c r="E6" s="10"/>
      <c r="F6" s="10"/>
      <c r="J6" s="8"/>
      <c r="K6" s="8"/>
    </row>
    <row r="7" spans="2:11" x14ac:dyDescent="0.25">
      <c r="J7" s="8"/>
      <c r="K7" s="8"/>
    </row>
    <row r="8" spans="2:11" x14ac:dyDescent="0.25">
      <c r="J8" s="8"/>
      <c r="K8" s="28"/>
    </row>
    <row r="9" spans="2:11" x14ac:dyDescent="0.25">
      <c r="B9" s="8"/>
      <c r="C9" s="11"/>
      <c r="D9" s="12"/>
      <c r="E9" s="12"/>
      <c r="F9" s="12"/>
      <c r="G9" s="12"/>
      <c r="H9" s="12"/>
      <c r="I9" s="12"/>
      <c r="J9" s="13"/>
      <c r="K9" s="28"/>
    </row>
    <row r="10" spans="2:11" ht="15.75" x14ac:dyDescent="0.25">
      <c r="B10" s="8"/>
      <c r="C10" s="14" t="s">
        <v>16</v>
      </c>
      <c r="D10" s="15"/>
      <c r="E10" s="15"/>
      <c r="F10" s="8"/>
      <c r="G10" s="8"/>
      <c r="H10" s="15" t="s">
        <v>17</v>
      </c>
      <c r="I10" s="15"/>
      <c r="J10" s="16"/>
      <c r="K10" s="8"/>
    </row>
    <row r="11" spans="2:11" ht="15.75" x14ac:dyDescent="0.25">
      <c r="B11" s="8"/>
      <c r="C11" s="14"/>
      <c r="D11" s="15"/>
      <c r="E11" s="15"/>
      <c r="F11" s="15"/>
      <c r="G11" s="15"/>
      <c r="H11" s="15"/>
      <c r="I11" s="15"/>
      <c r="J11" s="16"/>
      <c r="K11" s="17"/>
    </row>
    <row r="12" spans="2:11" ht="15.75" x14ac:dyDescent="0.25">
      <c r="B12" s="18"/>
      <c r="D12" s="15"/>
      <c r="E12" s="15"/>
      <c r="F12" s="15"/>
      <c r="G12" s="15"/>
      <c r="H12" s="15"/>
      <c r="I12" s="15"/>
      <c r="J12" s="19"/>
      <c r="K12" s="17"/>
    </row>
    <row r="13" spans="2:11" ht="15.75" x14ac:dyDescent="0.25">
      <c r="B13" s="8"/>
      <c r="C13" s="14" t="s">
        <v>18</v>
      </c>
      <c r="D13" s="8"/>
      <c r="E13" s="8"/>
      <c r="F13" s="8"/>
      <c r="G13" s="8"/>
      <c r="H13" s="8"/>
      <c r="I13" s="8"/>
      <c r="J13" s="20"/>
      <c r="K13" s="17"/>
    </row>
    <row r="14" spans="2:11" x14ac:dyDescent="0.25">
      <c r="B14" s="8"/>
      <c r="C14" s="21"/>
      <c r="D14" s="22"/>
      <c r="E14" s="22"/>
      <c r="F14" s="22"/>
      <c r="G14" s="22"/>
      <c r="H14" s="22"/>
      <c r="I14" s="22"/>
      <c r="J14" s="23"/>
      <c r="K14" s="24"/>
    </row>
    <row r="15" spans="2:11" x14ac:dyDescent="0.25">
      <c r="J15" s="17"/>
      <c r="K15" s="24"/>
    </row>
    <row r="17" spans="1:25" ht="18.75" x14ac:dyDescent="0.3">
      <c r="A17" s="1" t="s">
        <v>21</v>
      </c>
      <c r="B17" s="1" t="s">
        <v>31</v>
      </c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P17" s="2"/>
      <c r="Q17" s="2"/>
      <c r="R17" s="2"/>
      <c r="S17" s="2"/>
    </row>
    <row r="18" spans="1:25" ht="18.75" x14ac:dyDescent="0.3">
      <c r="A18" s="1"/>
      <c r="B18" s="1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2"/>
      <c r="R18" s="2"/>
      <c r="S18" s="2"/>
    </row>
    <row r="19" spans="1:25" ht="18.7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25" ht="18.75" x14ac:dyDescent="0.3">
      <c r="A20" s="2"/>
      <c r="B20" s="3" t="s">
        <v>1</v>
      </c>
      <c r="C20" s="3" t="s">
        <v>2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7</v>
      </c>
      <c r="I20" s="2"/>
      <c r="J20" s="2"/>
      <c r="K20" s="2"/>
      <c r="L20" s="2"/>
      <c r="O20" s="1" t="s">
        <v>0</v>
      </c>
      <c r="P20" s="2"/>
      <c r="Q20" s="2"/>
      <c r="R20" s="2"/>
      <c r="S20" s="2"/>
      <c r="T20" s="2"/>
      <c r="U20" s="2"/>
      <c r="V20" s="2"/>
      <c r="W20" s="2"/>
    </row>
    <row r="21" spans="1:25" ht="21" x14ac:dyDescent="0.3">
      <c r="A21" s="2"/>
      <c r="B21" s="27">
        <v>0</v>
      </c>
      <c r="C21" s="27">
        <v>100000</v>
      </c>
      <c r="D21" s="27">
        <v>101</v>
      </c>
      <c r="E21" s="27">
        <v>1.01004</v>
      </c>
      <c r="F21" s="27">
        <v>99905</v>
      </c>
      <c r="G21" s="27">
        <v>0.99989930000000005</v>
      </c>
      <c r="H21" s="27">
        <v>85.8</v>
      </c>
      <c r="I21" s="2"/>
      <c r="J21" s="2"/>
      <c r="K21" s="2"/>
      <c r="L21" s="2"/>
      <c r="O21" s="2" t="s">
        <v>8</v>
      </c>
      <c r="P21" s="2"/>
      <c r="Q21" s="2"/>
      <c r="R21" s="2"/>
      <c r="S21" s="2"/>
      <c r="T21" s="2"/>
      <c r="U21" s="35">
        <v>100000</v>
      </c>
      <c r="V21" s="2"/>
      <c r="W21" s="2"/>
    </row>
    <row r="22" spans="1:25" ht="21" x14ac:dyDescent="0.3">
      <c r="A22" s="2"/>
      <c r="B22" s="27">
        <v>1</v>
      </c>
      <c r="C22" s="27">
        <v>99899</v>
      </c>
      <c r="D22" s="27">
        <v>8</v>
      </c>
      <c r="E22" s="27">
        <v>8.2089999999999996E-2</v>
      </c>
      <c r="F22" s="27">
        <v>99895</v>
      </c>
      <c r="G22" s="27">
        <v>0.99991839999999999</v>
      </c>
      <c r="H22" s="27">
        <v>84.885999999999996</v>
      </c>
      <c r="I22" s="2"/>
      <c r="J22" s="2"/>
      <c r="K22" s="2"/>
      <c r="L22" s="2"/>
      <c r="O22" s="2" t="s">
        <v>22</v>
      </c>
      <c r="P22" s="2"/>
      <c r="Q22" s="2"/>
      <c r="R22" s="2"/>
      <c r="S22" s="2"/>
      <c r="T22" s="2"/>
      <c r="U22" s="35">
        <v>0</v>
      </c>
      <c r="V22" s="2"/>
      <c r="W22" s="2"/>
    </row>
    <row r="23" spans="1:25" ht="21" x14ac:dyDescent="0.3">
      <c r="A23" s="2"/>
      <c r="B23" s="27">
        <v>2</v>
      </c>
      <c r="C23" s="27">
        <v>99891</v>
      </c>
      <c r="D23" s="27">
        <v>8</v>
      </c>
      <c r="E23" s="27">
        <v>8.1040000000000001E-2</v>
      </c>
      <c r="F23" s="27">
        <v>99887</v>
      </c>
      <c r="G23" s="27">
        <v>0.99991949999999996</v>
      </c>
      <c r="H23" s="27">
        <v>83.893000000000001</v>
      </c>
      <c r="I23" s="2"/>
      <c r="J23" s="2"/>
      <c r="K23" s="2"/>
      <c r="L23" s="2"/>
      <c r="O23" s="2" t="s">
        <v>9</v>
      </c>
      <c r="P23" s="2"/>
      <c r="Q23" s="2"/>
      <c r="R23" s="2"/>
      <c r="S23" s="2"/>
      <c r="T23" s="2"/>
      <c r="U23" s="2"/>
      <c r="V23" s="35">
        <f>J41</f>
        <v>163</v>
      </c>
      <c r="W23" s="35">
        <f>K41</f>
        <v>163</v>
      </c>
    </row>
    <row r="24" spans="1:25" ht="21" x14ac:dyDescent="0.3">
      <c r="A24" s="2"/>
      <c r="B24" s="27">
        <v>3</v>
      </c>
      <c r="C24" s="27">
        <v>99883</v>
      </c>
      <c r="D24" s="27">
        <v>8</v>
      </c>
      <c r="E24" s="27">
        <v>7.9990000000000006E-2</v>
      </c>
      <c r="F24" s="27">
        <v>99879</v>
      </c>
      <c r="G24" s="27">
        <v>0.99992049999999999</v>
      </c>
      <c r="H24" s="27">
        <v>82.9</v>
      </c>
      <c r="I24" s="2"/>
      <c r="J24" s="2"/>
      <c r="K24" s="2"/>
      <c r="L24" s="2"/>
      <c r="O24" s="2" t="s">
        <v>10</v>
      </c>
      <c r="P24" s="2"/>
      <c r="Q24" s="2"/>
      <c r="R24" s="2"/>
      <c r="S24" s="2"/>
      <c r="T24" s="2"/>
      <c r="U24" s="2"/>
      <c r="V24" s="2"/>
      <c r="W24" s="35">
        <f>1000-E66</f>
        <v>999.12387000000001</v>
      </c>
      <c r="X24" s="35">
        <f>C67/C66</f>
        <v>0.99912113222414156</v>
      </c>
    </row>
    <row r="25" spans="1:25" ht="21" x14ac:dyDescent="0.35">
      <c r="A25" s="2"/>
      <c r="B25" s="27">
        <v>4</v>
      </c>
      <c r="C25" s="27">
        <v>99875</v>
      </c>
      <c r="D25" s="27">
        <v>8</v>
      </c>
      <c r="E25" s="27">
        <v>7.8939999999999996E-2</v>
      </c>
      <c r="F25" s="27">
        <v>99871</v>
      </c>
      <c r="G25" s="27">
        <v>0.99992289999999995</v>
      </c>
      <c r="H25" s="27">
        <v>81.906999999999996</v>
      </c>
      <c r="I25" s="2"/>
      <c r="J25" s="2"/>
      <c r="K25" s="2"/>
      <c r="L25" s="2"/>
      <c r="O25" s="2" t="s">
        <v>11</v>
      </c>
      <c r="P25" s="2"/>
      <c r="Q25" s="2"/>
      <c r="R25" s="2"/>
      <c r="S25" s="2"/>
      <c r="T25" s="2"/>
      <c r="U25" s="2"/>
      <c r="V25" s="2"/>
      <c r="W25" s="2" t="s">
        <v>41</v>
      </c>
      <c r="X25" s="34">
        <f>C81/C21</f>
        <v>0.96362999999999999</v>
      </c>
    </row>
    <row r="26" spans="1:25" ht="21" x14ac:dyDescent="0.35">
      <c r="A26" s="2"/>
      <c r="B26" s="27">
        <v>5</v>
      </c>
      <c r="C26" s="27">
        <v>99867</v>
      </c>
      <c r="D26" s="27">
        <v>8</v>
      </c>
      <c r="E26" s="27">
        <v>7.5209999999999999E-2</v>
      </c>
      <c r="F26" s="27">
        <v>99863</v>
      </c>
      <c r="G26" s="27">
        <v>0.99992479999999995</v>
      </c>
      <c r="H26" s="27">
        <v>80.912999999999997</v>
      </c>
      <c r="I26" s="2"/>
      <c r="J26" s="2"/>
      <c r="K26" s="2"/>
      <c r="L26" s="2"/>
      <c r="O26" s="2" t="s">
        <v>12</v>
      </c>
      <c r="P26" s="2"/>
      <c r="Q26" s="2"/>
      <c r="R26" s="2"/>
      <c r="S26" s="2"/>
      <c r="T26" s="2"/>
      <c r="U26" s="2"/>
      <c r="V26" s="2" t="s">
        <v>42</v>
      </c>
      <c r="W26" s="35">
        <f>1-C46/C21</f>
        <v>3.1700000000000061E-3</v>
      </c>
      <c r="X26" s="35">
        <f>J43</f>
        <v>3.1800000000000001E-3</v>
      </c>
    </row>
    <row r="27" spans="1:25" ht="21" x14ac:dyDescent="0.3">
      <c r="A27" s="2"/>
      <c r="B27" s="27">
        <v>6</v>
      </c>
      <c r="C27" s="27">
        <v>99859</v>
      </c>
      <c r="D27" s="27">
        <v>8</v>
      </c>
      <c r="E27" s="27">
        <v>7.5230000000000005E-2</v>
      </c>
      <c r="F27" s="27">
        <v>99856</v>
      </c>
      <c r="G27" s="27">
        <v>0.99992479999999995</v>
      </c>
      <c r="H27" s="27">
        <v>79.918999999999997</v>
      </c>
      <c r="I27" s="2"/>
      <c r="J27" s="2"/>
      <c r="K27" s="2"/>
      <c r="L27" s="2"/>
      <c r="O27" s="2" t="s">
        <v>13</v>
      </c>
      <c r="P27" s="2"/>
      <c r="Q27" s="2"/>
      <c r="R27" s="2"/>
      <c r="S27" s="2"/>
      <c r="T27" s="2"/>
      <c r="U27" s="2"/>
      <c r="V27" s="2" t="s">
        <v>43</v>
      </c>
      <c r="W27" s="2"/>
      <c r="Y27" s="35">
        <f>H51</f>
        <v>56.095999999999997</v>
      </c>
    </row>
    <row r="28" spans="1:25" ht="21" x14ac:dyDescent="0.3">
      <c r="A28" s="2"/>
      <c r="B28" s="27">
        <v>7</v>
      </c>
      <c r="C28" s="27">
        <v>99852</v>
      </c>
      <c r="D28" s="27">
        <v>8</v>
      </c>
      <c r="E28" s="27">
        <v>7.5249999999999997E-2</v>
      </c>
      <c r="F28" s="27">
        <v>99848</v>
      </c>
      <c r="G28" s="27">
        <v>0.9999247</v>
      </c>
      <c r="H28" s="27">
        <v>78.924999999999997</v>
      </c>
      <c r="I28" s="2"/>
      <c r="J28" s="2"/>
      <c r="K28" s="2"/>
      <c r="L28" s="2"/>
      <c r="O28" s="2" t="s">
        <v>14</v>
      </c>
      <c r="P28" s="2"/>
      <c r="Q28" s="2"/>
      <c r="R28" s="2"/>
      <c r="S28" s="2"/>
      <c r="T28" s="2"/>
      <c r="U28" s="2" t="s">
        <v>44</v>
      </c>
      <c r="V28" s="35">
        <f>SUM(F21:F36)</f>
        <v>1597519</v>
      </c>
      <c r="W28" s="2"/>
    </row>
    <row r="29" spans="1:25" ht="21" x14ac:dyDescent="0.3">
      <c r="A29" s="2"/>
      <c r="B29" s="27">
        <v>8</v>
      </c>
      <c r="C29" s="27">
        <v>99844</v>
      </c>
      <c r="D29" s="27">
        <v>8</v>
      </c>
      <c r="E29" s="27">
        <v>7.5270000000000004E-2</v>
      </c>
      <c r="F29" s="27">
        <v>99841</v>
      </c>
      <c r="G29" s="27">
        <v>0.9999247</v>
      </c>
      <c r="H29" s="27">
        <v>77.930999999999997</v>
      </c>
      <c r="I29" s="2"/>
      <c r="J29" s="2"/>
      <c r="K29" s="2"/>
      <c r="L29" s="2"/>
      <c r="M29" s="2"/>
      <c r="N29" s="2"/>
      <c r="O29" s="2" t="s">
        <v>45</v>
      </c>
      <c r="P29" s="2"/>
      <c r="Q29" s="2"/>
      <c r="R29" s="2"/>
      <c r="S29" s="2"/>
      <c r="T29" s="2"/>
      <c r="V29" s="2"/>
      <c r="W29" s="35">
        <f>SUM(F36:F70)/C36</f>
        <v>34.870961600128268</v>
      </c>
    </row>
    <row r="30" spans="1:25" ht="21" x14ac:dyDescent="0.3">
      <c r="A30" s="2"/>
      <c r="B30" s="27">
        <v>9</v>
      </c>
      <c r="C30" s="27">
        <v>99837</v>
      </c>
      <c r="D30" s="27">
        <v>8</v>
      </c>
      <c r="E30" s="27">
        <v>7.5289999999999996E-2</v>
      </c>
      <c r="F30" s="27">
        <v>99833</v>
      </c>
      <c r="G30" s="27">
        <v>0.99992490000000001</v>
      </c>
      <c r="H30" s="27">
        <v>76.936999999999998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5" ht="21" x14ac:dyDescent="0.3">
      <c r="A31" s="2"/>
      <c r="B31" s="27">
        <v>10</v>
      </c>
      <c r="C31" s="27">
        <v>99829</v>
      </c>
      <c r="D31" s="27">
        <v>7</v>
      </c>
      <c r="E31" s="27">
        <v>7.4980000000000005E-2</v>
      </c>
      <c r="F31" s="27">
        <v>99826</v>
      </c>
      <c r="G31" s="27">
        <v>0.99992499999999995</v>
      </c>
      <c r="H31" s="27">
        <v>75.941999999999993</v>
      </c>
      <c r="I31" s="2"/>
      <c r="J31" s="2"/>
      <c r="K31" s="2"/>
      <c r="L31" s="2"/>
      <c r="M31" s="2"/>
      <c r="N31" s="2"/>
      <c r="O31" s="1" t="s">
        <v>32</v>
      </c>
      <c r="P31" s="2"/>
      <c r="Q31" s="2"/>
      <c r="R31" s="2"/>
      <c r="S31" s="2"/>
      <c r="T31" s="2"/>
      <c r="U31" s="2"/>
      <c r="V31" s="2"/>
      <c r="W31" s="2"/>
    </row>
    <row r="32" spans="1:25" ht="21" x14ac:dyDescent="0.25">
      <c r="B32" s="27">
        <v>11</v>
      </c>
      <c r="C32" s="27">
        <v>99822</v>
      </c>
      <c r="D32" s="27">
        <v>7</v>
      </c>
      <c r="E32" s="27">
        <v>7.4999999999999997E-2</v>
      </c>
      <c r="F32" s="27">
        <v>99818</v>
      </c>
      <c r="G32" s="27">
        <v>0.99992499999999995</v>
      </c>
      <c r="H32" s="27">
        <v>74.947999999999993</v>
      </c>
    </row>
    <row r="33" spans="2:15" ht="21" x14ac:dyDescent="0.3">
      <c r="B33" s="27">
        <v>12</v>
      </c>
      <c r="C33" s="27">
        <v>99814</v>
      </c>
      <c r="D33" s="27">
        <v>7</v>
      </c>
      <c r="E33" s="27">
        <v>7.5020000000000003E-2</v>
      </c>
      <c r="F33" s="27">
        <v>99811</v>
      </c>
      <c r="G33" s="27">
        <v>0.99992479999999995</v>
      </c>
      <c r="H33" s="27">
        <v>73.953999999999994</v>
      </c>
      <c r="O33" s="2" t="s">
        <v>33</v>
      </c>
    </row>
    <row r="34" spans="2:15" ht="21" x14ac:dyDescent="0.3">
      <c r="B34" s="27">
        <v>13</v>
      </c>
      <c r="C34" s="27">
        <v>99807</v>
      </c>
      <c r="D34" s="27">
        <v>8</v>
      </c>
      <c r="E34" s="27">
        <v>7.5459999999999999E-2</v>
      </c>
      <c r="F34" s="27">
        <v>99803</v>
      </c>
      <c r="G34" s="27">
        <v>0.99992409999999998</v>
      </c>
      <c r="H34" s="27">
        <v>72.959000000000003</v>
      </c>
      <c r="K34" s="5"/>
      <c r="O34" s="2" t="s">
        <v>34</v>
      </c>
    </row>
    <row r="35" spans="2:15" ht="21" x14ac:dyDescent="0.3">
      <c r="B35" s="27">
        <v>14</v>
      </c>
      <c r="C35" s="27">
        <v>99799</v>
      </c>
      <c r="D35" s="27">
        <v>8</v>
      </c>
      <c r="E35" s="27">
        <v>7.6319999999999999E-2</v>
      </c>
      <c r="F35" s="27">
        <v>99795</v>
      </c>
      <c r="G35" s="27">
        <v>0.99992490000000001</v>
      </c>
      <c r="H35" s="27">
        <v>71.965000000000003</v>
      </c>
      <c r="K35" s="6"/>
      <c r="L35" s="8"/>
      <c r="O35" s="2" t="s">
        <v>35</v>
      </c>
    </row>
    <row r="36" spans="2:15" ht="21" x14ac:dyDescent="0.25">
      <c r="B36" s="27">
        <v>15</v>
      </c>
      <c r="C36" s="27">
        <v>99792</v>
      </c>
      <c r="D36" s="27">
        <v>7</v>
      </c>
      <c r="E36" s="27">
        <v>7.3859999999999995E-2</v>
      </c>
      <c r="F36" s="27">
        <v>99788</v>
      </c>
      <c r="G36" s="27">
        <v>0.99992570000000003</v>
      </c>
      <c r="H36" s="27">
        <v>70.97</v>
      </c>
      <c r="K36" s="6"/>
      <c r="L36" s="8"/>
    </row>
    <row r="37" spans="2:15" ht="21" x14ac:dyDescent="0.25">
      <c r="B37" s="27">
        <v>16</v>
      </c>
      <c r="C37" s="27">
        <v>99784</v>
      </c>
      <c r="D37" s="27">
        <v>7</v>
      </c>
      <c r="E37" s="27">
        <v>7.4679999999999996E-2</v>
      </c>
      <c r="F37" s="27">
        <v>99781</v>
      </c>
      <c r="G37" s="27">
        <v>0.99992490000000001</v>
      </c>
      <c r="H37" s="27">
        <v>69.974999999999994</v>
      </c>
      <c r="K37" s="8"/>
      <c r="L37" s="8"/>
    </row>
    <row r="38" spans="2:15" ht="21" x14ac:dyDescent="0.25">
      <c r="B38" s="27">
        <v>17</v>
      </c>
      <c r="C38" s="27">
        <v>99777</v>
      </c>
      <c r="D38" s="27">
        <v>8</v>
      </c>
      <c r="E38" s="27">
        <v>7.5509999999999994E-2</v>
      </c>
      <c r="F38" s="27">
        <v>99773</v>
      </c>
      <c r="G38" s="27">
        <v>0.99992150000000002</v>
      </c>
      <c r="H38" s="27">
        <v>68.980999999999995</v>
      </c>
      <c r="K38" s="8"/>
      <c r="L38" s="8"/>
    </row>
    <row r="39" spans="2:15" ht="21" x14ac:dyDescent="0.25">
      <c r="B39" s="27">
        <v>18</v>
      </c>
      <c r="C39" s="27">
        <v>99769</v>
      </c>
      <c r="D39" s="27">
        <v>8</v>
      </c>
      <c r="E39" s="27">
        <v>8.1540000000000001E-2</v>
      </c>
      <c r="F39" s="27">
        <v>99765</v>
      </c>
      <c r="G39" s="27">
        <v>0.99991280000000005</v>
      </c>
      <c r="H39" s="27">
        <v>67.986000000000004</v>
      </c>
      <c r="K39" s="8"/>
      <c r="L39" s="8"/>
    </row>
    <row r="40" spans="2:15" ht="21" x14ac:dyDescent="0.25">
      <c r="B40" s="27">
        <v>19</v>
      </c>
      <c r="C40" s="27">
        <v>99761</v>
      </c>
      <c r="D40" s="27">
        <v>9</v>
      </c>
      <c r="E40" s="27">
        <v>9.2780000000000001E-2</v>
      </c>
      <c r="F40" s="27">
        <v>99757</v>
      </c>
      <c r="G40" s="27">
        <v>0.99989629999999996</v>
      </c>
      <c r="H40" s="27">
        <v>66.991</v>
      </c>
      <c r="K40" s="8"/>
      <c r="L40" s="8"/>
    </row>
    <row r="41" spans="2:15" ht="21" x14ac:dyDescent="0.35">
      <c r="B41" s="27">
        <v>20</v>
      </c>
      <c r="C41" s="27">
        <v>99752</v>
      </c>
      <c r="D41" s="27">
        <v>11</v>
      </c>
      <c r="E41" s="27">
        <v>0.11466</v>
      </c>
      <c r="F41" s="27">
        <v>99746</v>
      </c>
      <c r="G41" s="27">
        <v>0.99987910000000002</v>
      </c>
      <c r="H41" s="27">
        <v>65.997</v>
      </c>
      <c r="J41" s="34">
        <f>SUM(D41:D50)</f>
        <v>163</v>
      </c>
      <c r="K41" s="36">
        <f>C41-C51</f>
        <v>163</v>
      </c>
      <c r="L41" s="8"/>
    </row>
    <row r="42" spans="2:15" ht="15.75" customHeight="1" x14ac:dyDescent="0.25">
      <c r="B42" s="27">
        <v>21</v>
      </c>
      <c r="C42" s="27">
        <v>99740</v>
      </c>
      <c r="D42" s="27">
        <v>13</v>
      </c>
      <c r="E42" s="27">
        <v>0.12705</v>
      </c>
      <c r="F42" s="27">
        <v>99734</v>
      </c>
      <c r="G42" s="27">
        <v>0.99986679999999994</v>
      </c>
      <c r="H42" s="27">
        <v>65.004999999999995</v>
      </c>
      <c r="K42" s="8"/>
      <c r="L42" s="8"/>
    </row>
    <row r="43" spans="2:15" ht="15.75" customHeight="1" x14ac:dyDescent="0.3">
      <c r="B43" s="27">
        <v>22</v>
      </c>
      <c r="C43" s="27">
        <v>99728</v>
      </c>
      <c r="D43" s="27">
        <v>14</v>
      </c>
      <c r="E43" s="27">
        <v>0.13944999999999999</v>
      </c>
      <c r="F43" s="27">
        <v>99721</v>
      </c>
      <c r="G43" s="27">
        <v>0.99985480000000004</v>
      </c>
      <c r="H43" s="27">
        <v>64.013000000000005</v>
      </c>
      <c r="J43" s="35">
        <f>SUM(D21:D45)/C21</f>
        <v>3.1800000000000001E-3</v>
      </c>
      <c r="K43" s="8"/>
      <c r="L43" s="8"/>
    </row>
    <row r="44" spans="2:15" ht="15.75" customHeight="1" x14ac:dyDescent="0.25">
      <c r="B44" s="27">
        <v>23</v>
      </c>
      <c r="C44" s="27">
        <v>99714</v>
      </c>
      <c r="D44" s="27">
        <v>15</v>
      </c>
      <c r="E44" s="27">
        <v>0.15087999999999999</v>
      </c>
      <c r="F44" s="27">
        <v>99706</v>
      </c>
      <c r="G44" s="27">
        <v>0.99984390000000001</v>
      </c>
      <c r="H44" s="27">
        <v>63.021999999999998</v>
      </c>
      <c r="K44" s="8"/>
      <c r="L44" s="8"/>
    </row>
    <row r="45" spans="2:15" ht="21" x14ac:dyDescent="0.25">
      <c r="B45" s="27">
        <v>24</v>
      </c>
      <c r="C45" s="27">
        <v>99699</v>
      </c>
      <c r="D45" s="27">
        <v>16</v>
      </c>
      <c r="E45" s="27">
        <v>0.16134999999999999</v>
      </c>
      <c r="F45" s="27">
        <v>99691</v>
      </c>
      <c r="G45" s="27">
        <v>0.99983379999999999</v>
      </c>
      <c r="H45" s="27">
        <v>62.030999999999999</v>
      </c>
      <c r="K45" s="8"/>
      <c r="L45" s="8"/>
    </row>
    <row r="46" spans="2:15" ht="21" x14ac:dyDescent="0.25">
      <c r="B46" s="27">
        <v>25</v>
      </c>
      <c r="C46" s="27">
        <v>99683</v>
      </c>
      <c r="D46" s="27">
        <v>17</v>
      </c>
      <c r="E46" s="27">
        <v>0.1711</v>
      </c>
      <c r="F46" s="27">
        <v>99674</v>
      </c>
      <c r="G46" s="27">
        <v>0.99982369999999998</v>
      </c>
      <c r="H46" s="27">
        <v>61.040999999999997</v>
      </c>
      <c r="K46" s="8"/>
      <c r="L46" s="8"/>
    </row>
    <row r="47" spans="2:15" ht="21" x14ac:dyDescent="0.25">
      <c r="B47" s="27">
        <v>26</v>
      </c>
      <c r="C47" s="27">
        <v>99666</v>
      </c>
      <c r="D47" s="27">
        <v>18</v>
      </c>
      <c r="E47" s="27">
        <v>0.18153</v>
      </c>
      <c r="F47" s="27">
        <v>99657</v>
      </c>
      <c r="G47" s="27">
        <v>0.99981330000000002</v>
      </c>
      <c r="H47" s="27">
        <v>60.052</v>
      </c>
      <c r="K47" s="8"/>
      <c r="L47" s="8"/>
    </row>
    <row r="48" spans="2:15" ht="21" x14ac:dyDescent="0.25">
      <c r="B48" s="27">
        <v>27</v>
      </c>
      <c r="C48" s="27">
        <v>99648</v>
      </c>
      <c r="D48" s="27">
        <v>19</v>
      </c>
      <c r="E48" s="27">
        <v>0.19195000000000001</v>
      </c>
      <c r="F48" s="27">
        <v>99638</v>
      </c>
      <c r="G48" s="27">
        <v>0.99980500000000005</v>
      </c>
      <c r="H48" s="27">
        <v>59.063000000000002</v>
      </c>
    </row>
    <row r="49" spans="2:8" ht="21" x14ac:dyDescent="0.25">
      <c r="B49" s="27">
        <v>28</v>
      </c>
      <c r="C49" s="27">
        <v>99628</v>
      </c>
      <c r="D49" s="27">
        <v>20</v>
      </c>
      <c r="E49" s="27">
        <v>0.19808999999999999</v>
      </c>
      <c r="F49" s="27">
        <v>99619</v>
      </c>
      <c r="G49" s="27">
        <v>0.99980100000000005</v>
      </c>
      <c r="H49" s="27">
        <v>58.073999999999998</v>
      </c>
    </row>
    <row r="50" spans="2:8" ht="21" x14ac:dyDescent="0.25">
      <c r="B50" s="27">
        <v>29</v>
      </c>
      <c r="C50" s="27">
        <v>99609</v>
      </c>
      <c r="D50" s="27">
        <v>20</v>
      </c>
      <c r="E50" s="27">
        <v>0.19991999999999999</v>
      </c>
      <c r="F50" s="27">
        <v>99599</v>
      </c>
      <c r="G50" s="27">
        <v>0.99981019999999998</v>
      </c>
      <c r="H50" s="27">
        <v>57.085000000000001</v>
      </c>
    </row>
    <row r="51" spans="2:8" ht="21" x14ac:dyDescent="0.25">
      <c r="B51" s="27">
        <v>30</v>
      </c>
      <c r="C51" s="27">
        <v>99589</v>
      </c>
      <c r="D51" s="27">
        <v>18</v>
      </c>
      <c r="E51" s="27">
        <v>0.17968999999999999</v>
      </c>
      <c r="F51" s="27">
        <v>99580</v>
      </c>
      <c r="G51" s="27">
        <v>0.99981949999999997</v>
      </c>
      <c r="H51" s="27">
        <v>56.095999999999997</v>
      </c>
    </row>
    <row r="52" spans="2:8" ht="21" x14ac:dyDescent="0.25">
      <c r="B52" s="27">
        <v>31</v>
      </c>
      <c r="C52" s="27">
        <v>99571</v>
      </c>
      <c r="D52" s="27">
        <v>18</v>
      </c>
      <c r="E52" s="27">
        <v>0.18132000000000001</v>
      </c>
      <c r="F52" s="27">
        <v>99562</v>
      </c>
      <c r="G52" s="27">
        <v>0.99981790000000004</v>
      </c>
      <c r="H52" s="27">
        <v>55.106000000000002</v>
      </c>
    </row>
    <row r="53" spans="2:8" ht="21" x14ac:dyDescent="0.25">
      <c r="B53" s="27">
        <v>32</v>
      </c>
      <c r="C53" s="27">
        <v>99553</v>
      </c>
      <c r="D53" s="27">
        <v>18</v>
      </c>
      <c r="E53" s="27">
        <v>0.18296000000000001</v>
      </c>
      <c r="F53" s="27">
        <v>99544</v>
      </c>
      <c r="G53" s="27">
        <v>0.99980729999999995</v>
      </c>
      <c r="H53" s="27">
        <v>54.116</v>
      </c>
    </row>
    <row r="54" spans="2:8" ht="21" x14ac:dyDescent="0.25">
      <c r="B54" s="27">
        <v>33</v>
      </c>
      <c r="C54" s="27">
        <v>99535</v>
      </c>
      <c r="D54" s="27">
        <v>20</v>
      </c>
      <c r="E54" s="27">
        <v>0.20251</v>
      </c>
      <c r="F54" s="27">
        <v>99525</v>
      </c>
      <c r="G54" s="27">
        <v>0.99977879999999997</v>
      </c>
      <c r="H54" s="27">
        <v>53.125999999999998</v>
      </c>
    </row>
    <row r="55" spans="2:8" ht="21" x14ac:dyDescent="0.25">
      <c r="B55" s="27">
        <v>34</v>
      </c>
      <c r="C55" s="27">
        <v>99515</v>
      </c>
      <c r="D55" s="27">
        <v>24</v>
      </c>
      <c r="E55" s="27">
        <v>0.23999000000000001</v>
      </c>
      <c r="F55" s="27">
        <v>99503</v>
      </c>
      <c r="G55" s="27">
        <v>0.99972340000000004</v>
      </c>
      <c r="H55" s="27">
        <v>52.137</v>
      </c>
    </row>
    <row r="56" spans="2:8" ht="21" x14ac:dyDescent="0.25">
      <c r="B56" s="27">
        <v>35</v>
      </c>
      <c r="C56" s="27">
        <v>99491</v>
      </c>
      <c r="D56" s="27">
        <v>31</v>
      </c>
      <c r="E56" s="27">
        <v>0.31315999999999999</v>
      </c>
      <c r="F56" s="27">
        <v>99475</v>
      </c>
      <c r="G56" s="27">
        <v>0.99966569999999999</v>
      </c>
      <c r="H56" s="27">
        <v>51.149000000000001</v>
      </c>
    </row>
    <row r="57" spans="2:8" ht="21" x14ac:dyDescent="0.25">
      <c r="B57" s="27">
        <v>36</v>
      </c>
      <c r="C57" s="27">
        <v>99459</v>
      </c>
      <c r="D57" s="27">
        <v>35</v>
      </c>
      <c r="E57" s="27">
        <v>0.35544999999999999</v>
      </c>
      <c r="F57" s="27">
        <v>99442</v>
      </c>
      <c r="G57" s="27">
        <v>0.99962340000000005</v>
      </c>
      <c r="H57" s="27">
        <v>50.164999999999999</v>
      </c>
    </row>
    <row r="58" spans="2:8" ht="21" x14ac:dyDescent="0.25">
      <c r="B58" s="27">
        <v>37</v>
      </c>
      <c r="C58" s="27">
        <v>99424</v>
      </c>
      <c r="D58" s="27">
        <v>40</v>
      </c>
      <c r="E58" s="27">
        <v>0.39773999999999998</v>
      </c>
      <c r="F58" s="27">
        <v>99404</v>
      </c>
      <c r="G58" s="27">
        <v>0.99958069999999999</v>
      </c>
      <c r="H58" s="27">
        <v>49.183</v>
      </c>
    </row>
    <row r="59" spans="2:8" ht="21" x14ac:dyDescent="0.25">
      <c r="B59" s="27">
        <v>38</v>
      </c>
      <c r="C59" s="27">
        <v>99385</v>
      </c>
      <c r="D59" s="27">
        <v>44</v>
      </c>
      <c r="E59" s="27">
        <v>0.44090000000000001</v>
      </c>
      <c r="F59" s="27">
        <v>99363</v>
      </c>
      <c r="G59" s="27">
        <v>0.99953709999999996</v>
      </c>
      <c r="H59" s="27">
        <v>48.201999999999998</v>
      </c>
    </row>
    <row r="60" spans="2:8" ht="21" x14ac:dyDescent="0.25">
      <c r="B60" s="27">
        <v>39</v>
      </c>
      <c r="C60" s="27">
        <v>99341</v>
      </c>
      <c r="D60" s="27">
        <v>48</v>
      </c>
      <c r="E60" s="27">
        <v>0.48493000000000003</v>
      </c>
      <c r="F60" s="27">
        <v>99317</v>
      </c>
      <c r="G60" s="27">
        <v>0.99950729999999999</v>
      </c>
      <c r="H60" s="27">
        <v>47.222999999999999</v>
      </c>
    </row>
    <row r="61" spans="2:8" ht="21" x14ac:dyDescent="0.25">
      <c r="B61" s="27">
        <v>40</v>
      </c>
      <c r="C61" s="27">
        <v>99293</v>
      </c>
      <c r="D61" s="27">
        <v>50</v>
      </c>
      <c r="E61" s="27">
        <v>0.50048999999999999</v>
      </c>
      <c r="F61" s="27">
        <v>99268</v>
      </c>
      <c r="G61" s="27">
        <v>0.99947870000000005</v>
      </c>
      <c r="H61" s="27">
        <v>46.246000000000002</v>
      </c>
    </row>
    <row r="62" spans="2:8" ht="21" x14ac:dyDescent="0.25">
      <c r="B62" s="27">
        <v>41</v>
      </c>
      <c r="C62" s="27">
        <v>99243</v>
      </c>
      <c r="D62" s="27">
        <v>54</v>
      </c>
      <c r="E62" s="27">
        <v>0.54213999999999996</v>
      </c>
      <c r="F62" s="27">
        <v>99216</v>
      </c>
      <c r="G62" s="27">
        <v>0.99943700000000002</v>
      </c>
      <c r="H62" s="27">
        <v>45.268999999999998</v>
      </c>
    </row>
    <row r="63" spans="2:8" ht="21" x14ac:dyDescent="0.25">
      <c r="B63" s="27">
        <v>42</v>
      </c>
      <c r="C63" s="27">
        <v>99189</v>
      </c>
      <c r="D63" s="27">
        <v>58</v>
      </c>
      <c r="E63" s="27">
        <v>0.58379999999999999</v>
      </c>
      <c r="F63" s="27">
        <v>99160</v>
      </c>
      <c r="G63" s="27">
        <v>0.99938039999999995</v>
      </c>
      <c r="H63" s="27">
        <v>44.292999999999999</v>
      </c>
    </row>
    <row r="64" spans="2:8" ht="21" x14ac:dyDescent="0.25">
      <c r="B64" s="27">
        <v>43</v>
      </c>
      <c r="C64" s="27">
        <v>99131</v>
      </c>
      <c r="D64" s="27">
        <v>65</v>
      </c>
      <c r="E64" s="27">
        <v>0.65549000000000002</v>
      </c>
      <c r="F64" s="27">
        <v>99099</v>
      </c>
      <c r="G64" s="27">
        <v>0.99929369999999995</v>
      </c>
      <c r="H64" s="27">
        <v>43.319000000000003</v>
      </c>
    </row>
    <row r="65" spans="2:8" ht="21" x14ac:dyDescent="0.25">
      <c r="B65" s="27">
        <v>44</v>
      </c>
      <c r="C65" s="27">
        <v>99066</v>
      </c>
      <c r="D65" s="27">
        <v>75</v>
      </c>
      <c r="E65" s="27">
        <v>0.75722</v>
      </c>
      <c r="F65" s="27">
        <v>99029</v>
      </c>
      <c r="G65" s="27">
        <v>0.9991833</v>
      </c>
      <c r="H65" s="27">
        <v>42.347000000000001</v>
      </c>
    </row>
    <row r="66" spans="2:8" ht="21" x14ac:dyDescent="0.25">
      <c r="B66" s="27">
        <v>45</v>
      </c>
      <c r="C66" s="27">
        <v>98991</v>
      </c>
      <c r="D66" s="27">
        <v>87</v>
      </c>
      <c r="E66" s="27">
        <v>0.87612999999999996</v>
      </c>
      <c r="F66" s="27">
        <v>98948</v>
      </c>
      <c r="G66" s="27">
        <v>0.99907199999999996</v>
      </c>
      <c r="H66" s="27">
        <v>41.378</v>
      </c>
    </row>
    <row r="67" spans="2:8" ht="21" x14ac:dyDescent="0.25">
      <c r="B67" s="27">
        <v>46</v>
      </c>
      <c r="C67" s="27">
        <v>98904</v>
      </c>
      <c r="D67" s="27">
        <v>97</v>
      </c>
      <c r="E67" s="27">
        <v>0.97989000000000004</v>
      </c>
      <c r="F67" s="27">
        <v>98856</v>
      </c>
      <c r="G67" s="27">
        <v>0.99896830000000003</v>
      </c>
      <c r="H67" s="27">
        <v>40.414000000000001</v>
      </c>
    </row>
    <row r="68" spans="2:8" ht="21" x14ac:dyDescent="0.25">
      <c r="B68" s="27">
        <v>47</v>
      </c>
      <c r="C68" s="27">
        <v>98808</v>
      </c>
      <c r="D68" s="27">
        <v>107</v>
      </c>
      <c r="E68" s="27">
        <v>1.08365</v>
      </c>
      <c r="F68" s="27">
        <v>98754</v>
      </c>
      <c r="G68" s="27">
        <v>0.99884229999999996</v>
      </c>
      <c r="H68" s="27">
        <v>39.453000000000003</v>
      </c>
    </row>
    <row r="69" spans="2:8" ht="21" x14ac:dyDescent="0.25">
      <c r="B69" s="27">
        <v>48</v>
      </c>
      <c r="C69" s="27">
        <v>98700</v>
      </c>
      <c r="D69" s="27">
        <v>122</v>
      </c>
      <c r="E69" s="27">
        <v>1.23177</v>
      </c>
      <c r="F69" s="27">
        <v>98640</v>
      </c>
      <c r="G69" s="27">
        <v>0.998672</v>
      </c>
      <c r="H69" s="27">
        <v>38.496000000000002</v>
      </c>
    </row>
    <row r="70" spans="2:8" ht="21" x14ac:dyDescent="0.25">
      <c r="B70" s="27">
        <v>49</v>
      </c>
      <c r="C70" s="27">
        <v>98579</v>
      </c>
      <c r="D70" s="27">
        <v>140</v>
      </c>
      <c r="E70" s="27">
        <v>1.4242699999999999</v>
      </c>
      <c r="F70" s="27">
        <v>98509</v>
      </c>
      <c r="G70" s="27">
        <v>0.99842390000000003</v>
      </c>
      <c r="H70" s="27">
        <v>37.542999999999999</v>
      </c>
    </row>
    <row r="71" spans="2:8" ht="21" x14ac:dyDescent="0.25">
      <c r="B71" s="27">
        <v>50</v>
      </c>
      <c r="C71" s="27">
        <v>98438</v>
      </c>
      <c r="D71" s="27">
        <v>170</v>
      </c>
      <c r="E71" s="27">
        <v>1.7280500000000001</v>
      </c>
      <c r="F71" s="27">
        <v>98353</v>
      </c>
      <c r="G71" s="27">
        <v>0.99816919999999998</v>
      </c>
      <c r="H71" s="27">
        <v>36.594999999999999</v>
      </c>
    </row>
    <row r="72" spans="2:8" ht="21" x14ac:dyDescent="0.25">
      <c r="B72" s="27">
        <v>51</v>
      </c>
      <c r="C72" s="27">
        <v>98268</v>
      </c>
      <c r="D72" s="27">
        <v>190</v>
      </c>
      <c r="E72" s="27">
        <v>1.9337800000000001</v>
      </c>
      <c r="F72" s="27">
        <v>98173</v>
      </c>
      <c r="G72" s="27">
        <v>0.9979635</v>
      </c>
      <c r="H72" s="27">
        <v>35.658000000000001</v>
      </c>
    </row>
    <row r="73" spans="2:8" ht="21" x14ac:dyDescent="0.25">
      <c r="B73" s="27">
        <v>52</v>
      </c>
      <c r="C73" s="27">
        <v>98078</v>
      </c>
      <c r="D73" s="27">
        <v>210</v>
      </c>
      <c r="E73" s="27">
        <v>2.13951</v>
      </c>
      <c r="F73" s="27">
        <v>97973</v>
      </c>
      <c r="G73" s="27">
        <v>0.99780250000000004</v>
      </c>
      <c r="H73" s="27">
        <v>34.725999999999999</v>
      </c>
    </row>
    <row r="74" spans="2:8" ht="21" x14ac:dyDescent="0.25">
      <c r="B74" s="27">
        <v>53</v>
      </c>
      <c r="C74" s="27">
        <v>97869</v>
      </c>
      <c r="D74" s="27">
        <v>221</v>
      </c>
      <c r="E74" s="27">
        <v>2.2555299999999998</v>
      </c>
      <c r="F74" s="27">
        <v>97758</v>
      </c>
      <c r="G74" s="27">
        <v>0.99773129999999999</v>
      </c>
      <c r="H74" s="27">
        <v>33.798999999999999</v>
      </c>
    </row>
    <row r="75" spans="2:8" ht="21" x14ac:dyDescent="0.25">
      <c r="B75" s="27">
        <v>54</v>
      </c>
      <c r="C75" s="27">
        <v>97648</v>
      </c>
      <c r="D75" s="27">
        <v>223</v>
      </c>
      <c r="E75" s="27">
        <v>2.2818299999999998</v>
      </c>
      <c r="F75" s="27">
        <v>97536</v>
      </c>
      <c r="G75" s="27">
        <v>0.99785089999999999</v>
      </c>
      <c r="H75" s="27">
        <v>32.875</v>
      </c>
    </row>
    <row r="76" spans="2:8" ht="21" x14ac:dyDescent="0.25">
      <c r="B76" s="27">
        <v>55</v>
      </c>
      <c r="C76" s="27">
        <v>97425</v>
      </c>
      <c r="D76" s="27">
        <v>196</v>
      </c>
      <c r="E76" s="27">
        <v>2.0160499999999999</v>
      </c>
      <c r="F76" s="27">
        <v>97327</v>
      </c>
      <c r="G76" s="27">
        <v>0.99797250000000004</v>
      </c>
      <c r="H76" s="27">
        <v>31.949000000000002</v>
      </c>
    </row>
    <row r="77" spans="2:8" ht="21" x14ac:dyDescent="0.25">
      <c r="B77" s="27">
        <v>56</v>
      </c>
      <c r="C77" s="27">
        <v>97229</v>
      </c>
      <c r="D77" s="27">
        <v>198</v>
      </c>
      <c r="E77" s="27">
        <v>2.0390299999999999</v>
      </c>
      <c r="F77" s="27">
        <v>97129</v>
      </c>
      <c r="G77" s="27">
        <v>0.99794950000000004</v>
      </c>
      <c r="H77" s="27">
        <v>31.012</v>
      </c>
    </row>
    <row r="78" spans="2:8" ht="21" x14ac:dyDescent="0.25">
      <c r="B78" s="27">
        <v>57</v>
      </c>
      <c r="C78" s="27">
        <v>97030</v>
      </c>
      <c r="D78" s="27">
        <v>200</v>
      </c>
      <c r="E78" s="27">
        <v>2.0620099999999999</v>
      </c>
      <c r="F78" s="27">
        <v>96930</v>
      </c>
      <c r="G78" s="27">
        <v>0.99784720000000005</v>
      </c>
      <c r="H78" s="27">
        <v>30.074999999999999</v>
      </c>
    </row>
    <row r="79" spans="2:8" ht="21" x14ac:dyDescent="0.25">
      <c r="B79" s="27">
        <v>58</v>
      </c>
      <c r="C79" s="27">
        <v>96830</v>
      </c>
      <c r="D79" s="27">
        <v>217</v>
      </c>
      <c r="E79" s="27">
        <v>2.24376</v>
      </c>
      <c r="F79" s="27">
        <v>96722</v>
      </c>
      <c r="G79" s="27">
        <v>0.99758619999999998</v>
      </c>
      <c r="H79" s="27">
        <v>29.135999999999999</v>
      </c>
    </row>
    <row r="80" spans="2:8" ht="21" x14ac:dyDescent="0.25">
      <c r="B80" s="27">
        <v>59</v>
      </c>
      <c r="C80" s="27">
        <v>96613</v>
      </c>
      <c r="D80" s="27">
        <v>250</v>
      </c>
      <c r="E80" s="27">
        <v>2.5842900000000002</v>
      </c>
      <c r="F80" s="27">
        <v>96488</v>
      </c>
      <c r="G80" s="27">
        <v>0.99712389999999995</v>
      </c>
      <c r="H80" s="27">
        <v>28.2</v>
      </c>
    </row>
    <row r="81" spans="2:8" ht="21" x14ac:dyDescent="0.25">
      <c r="B81" s="27">
        <v>60</v>
      </c>
      <c r="C81" s="27">
        <v>96363</v>
      </c>
      <c r="D81" s="27">
        <v>305</v>
      </c>
      <c r="E81" s="27">
        <v>3.1686800000000002</v>
      </c>
      <c r="F81" s="27">
        <v>96211</v>
      </c>
      <c r="G81" s="27">
        <v>0.99664719999999996</v>
      </c>
      <c r="H81" s="27">
        <v>27.271999999999998</v>
      </c>
    </row>
    <row r="82" spans="2:8" ht="21" x14ac:dyDescent="0.25">
      <c r="B82" s="27">
        <v>61</v>
      </c>
      <c r="C82" s="27">
        <v>96058</v>
      </c>
      <c r="D82" s="27">
        <v>340</v>
      </c>
      <c r="E82" s="27">
        <v>3.5375700000000001</v>
      </c>
      <c r="F82" s="27">
        <v>95888</v>
      </c>
      <c r="G82" s="27">
        <v>0.99627829999999995</v>
      </c>
      <c r="H82" s="27">
        <v>26.356999999999999</v>
      </c>
    </row>
    <row r="83" spans="2:8" ht="21" x14ac:dyDescent="0.25">
      <c r="B83" s="27">
        <v>62</v>
      </c>
      <c r="C83" s="27">
        <v>95718</v>
      </c>
      <c r="D83" s="27">
        <v>374</v>
      </c>
      <c r="E83" s="27">
        <v>3.90645</v>
      </c>
      <c r="F83" s="27">
        <v>95531</v>
      </c>
      <c r="G83" s="27">
        <v>0.99585970000000001</v>
      </c>
      <c r="H83" s="27">
        <v>25.449000000000002</v>
      </c>
    </row>
    <row r="84" spans="2:8" ht="21" x14ac:dyDescent="0.25">
      <c r="B84" s="27">
        <v>63</v>
      </c>
      <c r="C84" s="27">
        <v>95344</v>
      </c>
      <c r="D84" s="27">
        <v>417</v>
      </c>
      <c r="E84" s="27">
        <v>4.3750799999999996</v>
      </c>
      <c r="F84" s="27">
        <v>95136</v>
      </c>
      <c r="G84" s="27">
        <v>0.99534140000000004</v>
      </c>
      <c r="H84" s="27">
        <v>24.547000000000001</v>
      </c>
    </row>
    <row r="85" spans="2:8" ht="21" x14ac:dyDescent="0.25">
      <c r="B85" s="27">
        <v>64</v>
      </c>
      <c r="C85" s="27">
        <v>94927</v>
      </c>
      <c r="D85" s="27">
        <v>469</v>
      </c>
      <c r="E85" s="27">
        <v>4.94346</v>
      </c>
      <c r="F85" s="27">
        <v>94692</v>
      </c>
      <c r="G85" s="27">
        <v>0.99479139999999999</v>
      </c>
      <c r="H85" s="27">
        <v>23.652000000000001</v>
      </c>
    </row>
    <row r="86" spans="2:8" ht="21" x14ac:dyDescent="0.25">
      <c r="B86" s="27">
        <v>65</v>
      </c>
      <c r="C86" s="27">
        <v>94458</v>
      </c>
      <c r="D86" s="27">
        <v>517</v>
      </c>
      <c r="E86" s="27">
        <v>5.47506</v>
      </c>
      <c r="F86" s="27">
        <v>94199</v>
      </c>
      <c r="G86" s="27">
        <v>0.9942434</v>
      </c>
      <c r="H86" s="27">
        <v>22.766999999999999</v>
      </c>
    </row>
    <row r="87" spans="2:8" ht="21" x14ac:dyDescent="0.25">
      <c r="B87" s="27">
        <v>66</v>
      </c>
      <c r="C87" s="27">
        <v>93941</v>
      </c>
      <c r="D87" s="27">
        <v>567</v>
      </c>
      <c r="E87" s="27">
        <v>6.03965</v>
      </c>
      <c r="F87" s="27">
        <v>93657</v>
      </c>
      <c r="G87" s="27">
        <v>0.99367890000000003</v>
      </c>
      <c r="H87" s="27">
        <v>21.89</v>
      </c>
    </row>
    <row r="88" spans="2:8" ht="21" x14ac:dyDescent="0.25">
      <c r="B88" s="27">
        <v>67</v>
      </c>
      <c r="C88" s="27">
        <v>93373</v>
      </c>
      <c r="D88" s="27">
        <v>617</v>
      </c>
      <c r="E88" s="27">
        <v>6.6042300000000003</v>
      </c>
      <c r="F88" s="27">
        <v>93065</v>
      </c>
      <c r="G88" s="27">
        <v>0.99302020000000002</v>
      </c>
      <c r="H88" s="27">
        <v>21.02</v>
      </c>
    </row>
    <row r="89" spans="2:8" ht="21" x14ac:dyDescent="0.25">
      <c r="B89" s="27">
        <v>68</v>
      </c>
      <c r="C89" s="27">
        <v>92757</v>
      </c>
      <c r="D89" s="27">
        <v>682</v>
      </c>
      <c r="E89" s="27">
        <v>7.3578999999999999</v>
      </c>
      <c r="F89" s="27">
        <v>92415</v>
      </c>
      <c r="G89" s="27">
        <v>0.99217250000000001</v>
      </c>
      <c r="H89" s="27">
        <v>20.155999999999999</v>
      </c>
    </row>
    <row r="90" spans="2:8" ht="21" x14ac:dyDescent="0.25">
      <c r="B90" s="27">
        <v>69</v>
      </c>
      <c r="C90" s="27">
        <v>92074</v>
      </c>
      <c r="D90" s="27">
        <v>764</v>
      </c>
      <c r="E90" s="27">
        <v>8.3006499999999992</v>
      </c>
      <c r="F90" s="27">
        <v>91692</v>
      </c>
      <c r="G90" s="27">
        <v>0.99119710000000005</v>
      </c>
      <c r="H90" s="27">
        <v>19.302</v>
      </c>
    </row>
    <row r="91" spans="2:8" ht="21" x14ac:dyDescent="0.25">
      <c r="B91" s="27">
        <v>70</v>
      </c>
      <c r="C91" s="27">
        <v>91310</v>
      </c>
      <c r="D91" s="27">
        <v>850</v>
      </c>
      <c r="E91" s="27">
        <v>9.3094300000000008</v>
      </c>
      <c r="F91" s="27">
        <v>90885</v>
      </c>
      <c r="G91" s="27">
        <v>0.99021809999999999</v>
      </c>
      <c r="H91" s="27">
        <v>18.459</v>
      </c>
    </row>
    <row r="92" spans="2:8" ht="21" x14ac:dyDescent="0.25">
      <c r="B92" s="27">
        <v>71</v>
      </c>
      <c r="C92" s="27">
        <v>90460</v>
      </c>
      <c r="D92" s="27">
        <v>928</v>
      </c>
      <c r="E92" s="27">
        <v>10.258850000000001</v>
      </c>
      <c r="F92" s="27">
        <v>89996</v>
      </c>
      <c r="G92" s="27">
        <v>0.98926890000000001</v>
      </c>
      <c r="H92" s="27">
        <v>17.628</v>
      </c>
    </row>
    <row r="93" spans="2:8" ht="21" x14ac:dyDescent="0.25">
      <c r="B93" s="27">
        <v>72</v>
      </c>
      <c r="C93" s="27">
        <v>89532</v>
      </c>
      <c r="D93" s="27">
        <v>1003</v>
      </c>
      <c r="E93" s="27">
        <v>11.20824</v>
      </c>
      <c r="F93" s="27">
        <v>89030</v>
      </c>
      <c r="G93" s="27">
        <v>0.98821329999999996</v>
      </c>
      <c r="H93" s="27">
        <v>16.806000000000001</v>
      </c>
    </row>
    <row r="94" spans="2:8" ht="21" x14ac:dyDescent="0.25">
      <c r="B94" s="27">
        <v>73</v>
      </c>
      <c r="C94" s="27">
        <v>88528</v>
      </c>
      <c r="D94" s="27">
        <v>1095</v>
      </c>
      <c r="E94" s="27">
        <v>12.37177</v>
      </c>
      <c r="F94" s="27">
        <v>87981</v>
      </c>
      <c r="G94" s="27">
        <v>0.98694369999999998</v>
      </c>
      <c r="H94" s="27">
        <v>15.99</v>
      </c>
    </row>
    <row r="95" spans="2:8" ht="21" x14ac:dyDescent="0.25">
      <c r="B95" s="27">
        <v>74</v>
      </c>
      <c r="C95" s="27">
        <v>87433</v>
      </c>
      <c r="D95" s="27">
        <v>1202</v>
      </c>
      <c r="E95" s="27">
        <v>13.74943</v>
      </c>
      <c r="F95" s="27">
        <v>86832</v>
      </c>
      <c r="G95" s="27">
        <v>0.9859175</v>
      </c>
      <c r="H95" s="27">
        <v>15.183999999999999</v>
      </c>
    </row>
    <row r="96" spans="2:8" ht="21" x14ac:dyDescent="0.25">
      <c r="B96" s="27">
        <v>75</v>
      </c>
      <c r="C96" s="27">
        <v>86231</v>
      </c>
      <c r="D96" s="27">
        <v>1243</v>
      </c>
      <c r="E96" s="27">
        <v>14.42015</v>
      </c>
      <c r="F96" s="27">
        <v>85609</v>
      </c>
      <c r="G96" s="27">
        <v>0.98492780000000002</v>
      </c>
      <c r="H96" s="27">
        <v>14.388999999999999</v>
      </c>
    </row>
    <row r="97" spans="2:8" ht="21" x14ac:dyDescent="0.25">
      <c r="B97" s="27">
        <v>76</v>
      </c>
      <c r="C97" s="27">
        <v>84987</v>
      </c>
      <c r="D97" s="27">
        <v>1337</v>
      </c>
      <c r="E97" s="27">
        <v>15.73385</v>
      </c>
      <c r="F97" s="27">
        <v>84319</v>
      </c>
      <c r="G97" s="27">
        <v>0.98361449999999995</v>
      </c>
      <c r="H97" s="27">
        <v>13.592000000000001</v>
      </c>
    </row>
    <row r="98" spans="2:8" ht="21" x14ac:dyDescent="0.25">
      <c r="B98" s="27">
        <v>77</v>
      </c>
      <c r="C98" s="27">
        <v>83650</v>
      </c>
      <c r="D98" s="27">
        <v>1426</v>
      </c>
      <c r="E98" s="27">
        <v>17.04759</v>
      </c>
      <c r="F98" s="27">
        <v>82937</v>
      </c>
      <c r="G98" s="27">
        <v>0.98165729999999995</v>
      </c>
      <c r="H98" s="27">
        <v>12.802</v>
      </c>
    </row>
    <row r="99" spans="2:8" ht="21" x14ac:dyDescent="0.25">
      <c r="B99" s="27">
        <v>78</v>
      </c>
      <c r="C99" s="27">
        <v>82224</v>
      </c>
      <c r="D99" s="27">
        <v>1617</v>
      </c>
      <c r="E99" s="27">
        <v>19.660309999999999</v>
      </c>
      <c r="F99" s="27">
        <v>81416</v>
      </c>
      <c r="G99" s="27">
        <v>0.97840320000000003</v>
      </c>
      <c r="H99" s="27">
        <v>12.015000000000001</v>
      </c>
    </row>
    <row r="100" spans="2:8" ht="21" x14ac:dyDescent="0.25">
      <c r="B100" s="27">
        <v>79</v>
      </c>
      <c r="C100" s="27">
        <v>80608</v>
      </c>
      <c r="D100" s="27">
        <v>1900</v>
      </c>
      <c r="E100" s="27">
        <v>23.572220000000002</v>
      </c>
      <c r="F100" s="27">
        <v>79658</v>
      </c>
      <c r="G100" s="27">
        <v>0.97423009999999999</v>
      </c>
      <c r="H100" s="27">
        <v>11.246</v>
      </c>
    </row>
    <row r="101" spans="2:8" ht="21" x14ac:dyDescent="0.25">
      <c r="B101" s="27">
        <v>80</v>
      </c>
      <c r="C101" s="27">
        <v>78708</v>
      </c>
      <c r="D101" s="27">
        <v>2205</v>
      </c>
      <c r="E101" s="27">
        <v>28.020620000000001</v>
      </c>
      <c r="F101" s="27">
        <v>77605</v>
      </c>
      <c r="G101" s="27">
        <v>0.97001389999999998</v>
      </c>
      <c r="H101" s="27">
        <v>10.505000000000001</v>
      </c>
    </row>
    <row r="102" spans="2:8" ht="21" x14ac:dyDescent="0.25">
      <c r="B102" s="27">
        <v>81</v>
      </c>
      <c r="C102" s="27">
        <v>76502</v>
      </c>
      <c r="D102" s="27">
        <v>2449</v>
      </c>
      <c r="E102" s="27">
        <v>32.008279999999999</v>
      </c>
      <c r="F102" s="27">
        <v>75278</v>
      </c>
      <c r="G102" s="27">
        <v>0.96603030000000001</v>
      </c>
      <c r="H102" s="27">
        <v>9.7940000000000005</v>
      </c>
    </row>
    <row r="103" spans="2:8" ht="21" x14ac:dyDescent="0.25">
      <c r="B103" s="27">
        <v>82</v>
      </c>
      <c r="C103" s="27">
        <v>74053</v>
      </c>
      <c r="D103" s="27">
        <v>2666</v>
      </c>
      <c r="E103" s="27">
        <v>35.995989999999999</v>
      </c>
      <c r="F103" s="27">
        <v>72721</v>
      </c>
      <c r="G103" s="27">
        <v>0.96079369999999997</v>
      </c>
      <c r="H103" s="27">
        <v>9.1010000000000009</v>
      </c>
    </row>
    <row r="104" spans="2:8" ht="21" x14ac:dyDescent="0.25">
      <c r="B104" s="27">
        <v>83</v>
      </c>
      <c r="C104" s="27">
        <v>71388</v>
      </c>
      <c r="D104" s="27">
        <v>3037</v>
      </c>
      <c r="E104" s="27">
        <v>42.536580000000001</v>
      </c>
      <c r="F104" s="27">
        <v>69869</v>
      </c>
      <c r="G104" s="27">
        <v>0.95301539999999996</v>
      </c>
      <c r="H104" s="27">
        <v>8.4220000000000006</v>
      </c>
    </row>
    <row r="105" spans="2:8" ht="21" x14ac:dyDescent="0.25">
      <c r="B105" s="27">
        <v>84</v>
      </c>
      <c r="C105" s="27">
        <v>68351</v>
      </c>
      <c r="D105" s="27">
        <v>3529</v>
      </c>
      <c r="E105" s="27">
        <v>51.630189999999999</v>
      </c>
      <c r="F105" s="27">
        <v>66587</v>
      </c>
      <c r="G105" s="27">
        <v>0.94347040000000004</v>
      </c>
      <c r="H105" s="27">
        <v>7.774</v>
      </c>
    </row>
    <row r="106" spans="2:8" ht="21" x14ac:dyDescent="0.25">
      <c r="B106" s="27">
        <v>85</v>
      </c>
      <c r="C106" s="27">
        <v>64822</v>
      </c>
      <c r="D106" s="27">
        <v>3999</v>
      </c>
      <c r="E106" s="27">
        <v>61.695819999999998</v>
      </c>
      <c r="F106" s="27">
        <v>62823</v>
      </c>
      <c r="G106" s="27">
        <v>0.93383419999999995</v>
      </c>
      <c r="H106" s="27">
        <v>7.17</v>
      </c>
    </row>
    <row r="107" spans="2:8" ht="21" x14ac:dyDescent="0.25">
      <c r="B107" s="27">
        <v>86</v>
      </c>
      <c r="C107" s="27">
        <v>60823</v>
      </c>
      <c r="D107" s="27">
        <v>4314</v>
      </c>
      <c r="E107" s="27">
        <v>70.929789999999997</v>
      </c>
      <c r="F107" s="27">
        <v>58666</v>
      </c>
      <c r="G107" s="27">
        <v>0.92462359999999999</v>
      </c>
      <c r="H107" s="27">
        <v>6.609</v>
      </c>
    </row>
    <row r="108" spans="2:8" ht="21" x14ac:dyDescent="0.25">
      <c r="B108" s="27">
        <v>87</v>
      </c>
      <c r="C108" s="27">
        <v>56509</v>
      </c>
      <c r="D108" s="27">
        <v>4530</v>
      </c>
      <c r="E108" s="27">
        <v>80.162469999999999</v>
      </c>
      <c r="F108" s="27">
        <v>54244</v>
      </c>
      <c r="G108" s="27">
        <v>0.91342920000000005</v>
      </c>
      <c r="H108" s="27">
        <v>6.0750000000000002</v>
      </c>
    </row>
    <row r="109" spans="2:8" ht="21" x14ac:dyDescent="0.25">
      <c r="B109" s="27">
        <v>88</v>
      </c>
      <c r="C109" s="27">
        <v>51979</v>
      </c>
      <c r="D109" s="27">
        <v>4862</v>
      </c>
      <c r="E109" s="27">
        <v>93.537570000000002</v>
      </c>
      <c r="F109" s="27">
        <v>49548</v>
      </c>
      <c r="G109" s="27">
        <v>0.89813460000000001</v>
      </c>
      <c r="H109" s="27">
        <v>5.5609999999999999</v>
      </c>
    </row>
    <row r="110" spans="2:8" ht="21" x14ac:dyDescent="0.25">
      <c r="B110" s="27">
        <v>89</v>
      </c>
      <c r="C110" s="27">
        <v>47117</v>
      </c>
      <c r="D110" s="27">
        <v>5232</v>
      </c>
      <c r="E110" s="27">
        <v>111.05249000000001</v>
      </c>
      <c r="F110" s="27">
        <v>44501</v>
      </c>
      <c r="G110" s="27">
        <v>0.87865550000000003</v>
      </c>
      <c r="H110" s="27">
        <v>5.0830000000000002</v>
      </c>
    </row>
    <row r="111" spans="2:8" ht="21" x14ac:dyDescent="0.25">
      <c r="B111" s="27">
        <v>90</v>
      </c>
      <c r="C111" s="27">
        <v>41884</v>
      </c>
      <c r="D111" s="27">
        <v>5567</v>
      </c>
      <c r="E111" s="27">
        <v>132.92225999999999</v>
      </c>
      <c r="F111" s="27">
        <v>39101</v>
      </c>
      <c r="G111" s="27">
        <v>0.85869720000000005</v>
      </c>
      <c r="H111" s="27">
        <v>4.6559999999999997</v>
      </c>
    </row>
    <row r="112" spans="2:8" ht="21" x14ac:dyDescent="0.25">
      <c r="B112" s="27">
        <v>91</v>
      </c>
      <c r="C112" s="27">
        <v>36317</v>
      </c>
      <c r="D112" s="27">
        <v>5483</v>
      </c>
      <c r="E112" s="27">
        <v>150.96798999999999</v>
      </c>
      <c r="F112" s="27">
        <v>33576</v>
      </c>
      <c r="G112" s="27">
        <v>0.84075440000000001</v>
      </c>
      <c r="H112" s="27">
        <v>4.2930000000000001</v>
      </c>
    </row>
    <row r="113" spans="2:8" ht="21" x14ac:dyDescent="0.25">
      <c r="B113" s="27">
        <v>92</v>
      </c>
      <c r="C113" s="27">
        <v>30834</v>
      </c>
      <c r="D113" s="27">
        <v>5211</v>
      </c>
      <c r="E113" s="27">
        <v>168.99507</v>
      </c>
      <c r="F113" s="27">
        <v>28229</v>
      </c>
      <c r="G113" s="27">
        <v>0.82242199999999999</v>
      </c>
      <c r="H113" s="27">
        <v>3.968</v>
      </c>
    </row>
    <row r="114" spans="2:8" ht="21" x14ac:dyDescent="0.25">
      <c r="B114" s="27">
        <v>93</v>
      </c>
      <c r="C114" s="27">
        <v>25624</v>
      </c>
      <c r="D114" s="27">
        <v>4815</v>
      </c>
      <c r="E114" s="27">
        <v>187.90647000000001</v>
      </c>
      <c r="F114" s="27">
        <v>23216</v>
      </c>
      <c r="G114" s="27">
        <v>0.80322360000000004</v>
      </c>
      <c r="H114" s="27">
        <v>3.673</v>
      </c>
    </row>
    <row r="115" spans="2:8" ht="21" x14ac:dyDescent="0.25">
      <c r="B115" s="27">
        <v>94</v>
      </c>
      <c r="C115" s="27">
        <v>20809</v>
      </c>
      <c r="D115" s="27">
        <v>4322</v>
      </c>
      <c r="E115" s="27">
        <v>207.69873999999999</v>
      </c>
      <c r="F115" s="27">
        <v>18648</v>
      </c>
      <c r="G115" s="27">
        <v>0.78594839999999999</v>
      </c>
      <c r="H115" s="27">
        <v>3.407</v>
      </c>
    </row>
    <row r="116" spans="2:8" ht="21" x14ac:dyDescent="0.25">
      <c r="B116" s="27">
        <v>95</v>
      </c>
      <c r="C116" s="27">
        <v>16487</v>
      </c>
      <c r="D116" s="27">
        <v>3661</v>
      </c>
      <c r="E116" s="27">
        <v>222.06995000000001</v>
      </c>
      <c r="F116" s="27">
        <v>14656</v>
      </c>
      <c r="G116" s="27">
        <v>0.7694626</v>
      </c>
      <c r="H116" s="27">
        <v>3.169</v>
      </c>
    </row>
    <row r="117" spans="2:8" ht="21" x14ac:dyDescent="0.25">
      <c r="B117" s="27">
        <v>96</v>
      </c>
      <c r="C117" s="27">
        <v>12826</v>
      </c>
      <c r="D117" s="27">
        <v>3096</v>
      </c>
      <c r="E117" s="27">
        <v>241.42189999999999</v>
      </c>
      <c r="F117" s="27">
        <v>11277</v>
      </c>
      <c r="G117" s="27">
        <v>0.75023519999999999</v>
      </c>
      <c r="H117" s="27">
        <v>2.931</v>
      </c>
    </row>
    <row r="118" spans="2:8" ht="21" x14ac:dyDescent="0.25">
      <c r="B118" s="27">
        <v>97</v>
      </c>
      <c r="C118" s="27">
        <v>9729</v>
      </c>
      <c r="D118" s="27">
        <v>2537</v>
      </c>
      <c r="E118" s="27">
        <v>260.76283999999998</v>
      </c>
      <c r="F118" s="27">
        <v>8461</v>
      </c>
      <c r="G118" s="27">
        <v>0.72899369999999997</v>
      </c>
      <c r="H118" s="27">
        <v>2.7040000000000002</v>
      </c>
    </row>
    <row r="119" spans="2:8" ht="21" x14ac:dyDescent="0.25">
      <c r="B119" s="27">
        <v>98</v>
      </c>
      <c r="C119" s="27">
        <v>7192</v>
      </c>
      <c r="D119" s="27">
        <v>2049</v>
      </c>
      <c r="E119" s="27">
        <v>284.86304999999999</v>
      </c>
      <c r="F119" s="27">
        <v>6168</v>
      </c>
      <c r="G119" s="27">
        <v>0.70310850000000003</v>
      </c>
      <c r="H119" s="27">
        <v>2.4820000000000002</v>
      </c>
    </row>
    <row r="120" spans="2:8" ht="21" x14ac:dyDescent="0.25">
      <c r="B120" s="27">
        <v>99</v>
      </c>
      <c r="C120" s="27">
        <v>5143</v>
      </c>
      <c r="D120" s="27">
        <v>1614</v>
      </c>
      <c r="E120" s="27">
        <v>313.71134000000001</v>
      </c>
      <c r="F120" s="27">
        <v>4337</v>
      </c>
      <c r="G120" s="27">
        <v>0.6730334</v>
      </c>
      <c r="H120" s="27">
        <v>2.2709999999999999</v>
      </c>
    </row>
    <row r="121" spans="2:8" ht="21" x14ac:dyDescent="0.25">
      <c r="B121" s="27">
        <v>100</v>
      </c>
      <c r="C121" s="27">
        <v>3530</v>
      </c>
      <c r="D121" s="27">
        <v>1222</v>
      </c>
      <c r="E121" s="27">
        <v>346.28091999999998</v>
      </c>
      <c r="F121" s="27">
        <v>2919</v>
      </c>
      <c r="G121" s="27">
        <v>0.64225120000000002</v>
      </c>
      <c r="H121" s="27">
        <v>2.081</v>
      </c>
    </row>
    <row r="122" spans="2:8" ht="21" x14ac:dyDescent="0.25">
      <c r="B122" s="27">
        <v>101</v>
      </c>
      <c r="C122" s="27">
        <v>2308</v>
      </c>
      <c r="D122" s="27">
        <v>866</v>
      </c>
      <c r="E122" s="27">
        <v>375.29135000000002</v>
      </c>
      <c r="F122" s="27">
        <v>1875</v>
      </c>
      <c r="G122" s="27">
        <v>0.61357229999999996</v>
      </c>
      <c r="H122" s="27">
        <v>1.9179999999999999</v>
      </c>
    </row>
    <row r="123" spans="2:8" ht="21" x14ac:dyDescent="0.25">
      <c r="B123" s="27">
        <v>102</v>
      </c>
      <c r="C123" s="27">
        <v>1442</v>
      </c>
      <c r="D123" s="27">
        <v>583</v>
      </c>
      <c r="E123" s="27">
        <v>404.25405999999998</v>
      </c>
      <c r="F123" s="27">
        <v>1150</v>
      </c>
      <c r="G123" s="27">
        <v>0.58417940000000002</v>
      </c>
      <c r="H123" s="27">
        <v>1.77</v>
      </c>
    </row>
    <row r="124" spans="2:8" ht="21" x14ac:dyDescent="0.25">
      <c r="B124" s="27">
        <v>103</v>
      </c>
      <c r="C124" s="27">
        <v>859</v>
      </c>
      <c r="D124" s="27">
        <v>374</v>
      </c>
      <c r="E124" s="27">
        <v>435.23581000000001</v>
      </c>
      <c r="F124" s="27">
        <v>672</v>
      </c>
      <c r="G124" s="27">
        <v>0.55285859999999998</v>
      </c>
      <c r="H124" s="27">
        <v>1.6319999999999999</v>
      </c>
    </row>
    <row r="125" spans="2:8" ht="21" x14ac:dyDescent="0.25">
      <c r="B125" s="27">
        <v>104</v>
      </c>
      <c r="C125" s="27">
        <v>485</v>
      </c>
      <c r="D125" s="27">
        <v>227</v>
      </c>
      <c r="E125" s="27">
        <v>468.22190999999998</v>
      </c>
      <c r="F125" s="27">
        <v>371</v>
      </c>
      <c r="G125" s="27">
        <v>0.51970660000000002</v>
      </c>
      <c r="H125" s="27">
        <v>1.504</v>
      </c>
    </row>
    <row r="126" spans="2:8" ht="21" x14ac:dyDescent="0.25">
      <c r="B126" s="27">
        <v>105</v>
      </c>
      <c r="C126" s="27">
        <v>258</v>
      </c>
      <c r="D126" s="27">
        <v>130</v>
      </c>
      <c r="E126" s="27">
        <v>502.99358000000001</v>
      </c>
      <c r="F126" s="27">
        <v>193</v>
      </c>
      <c r="G126" s="27">
        <v>0.48608889999999999</v>
      </c>
      <c r="H126" s="27">
        <v>1.389</v>
      </c>
    </row>
    <row r="127" spans="2:8" ht="21" x14ac:dyDescent="0.25">
      <c r="B127" s="27">
        <v>106</v>
      </c>
      <c r="C127" s="27">
        <v>128</v>
      </c>
      <c r="D127" s="27">
        <v>69</v>
      </c>
      <c r="E127" s="27">
        <v>535.87760000000003</v>
      </c>
      <c r="F127" s="27">
        <v>94</v>
      </c>
      <c r="G127" s="27">
        <v>0.45372820000000003</v>
      </c>
      <c r="H127" s="27">
        <v>1.288</v>
      </c>
    </row>
    <row r="128" spans="2:8" ht="21" x14ac:dyDescent="0.25">
      <c r="B128" s="27">
        <v>107</v>
      </c>
      <c r="C128" s="27">
        <v>59</v>
      </c>
      <c r="D128" s="27">
        <v>34</v>
      </c>
      <c r="E128" s="27">
        <v>568.66718000000003</v>
      </c>
      <c r="F128" s="27">
        <v>43</v>
      </c>
      <c r="G128" s="27">
        <v>0.42185689999999998</v>
      </c>
      <c r="H128" s="27">
        <v>1.198</v>
      </c>
    </row>
    <row r="129" spans="2:8" ht="21" x14ac:dyDescent="0.25">
      <c r="B129" s="27">
        <v>108</v>
      </c>
      <c r="C129" s="27">
        <v>26</v>
      </c>
      <c r="D129" s="27">
        <v>15</v>
      </c>
      <c r="E129" s="27">
        <v>600.11204999999995</v>
      </c>
      <c r="F129" s="27">
        <v>18</v>
      </c>
      <c r="G129" s="27">
        <v>0.39128829999999998</v>
      </c>
      <c r="H129" s="27">
        <v>1.119</v>
      </c>
    </row>
    <row r="130" spans="2:8" ht="21" x14ac:dyDescent="0.25">
      <c r="B130" s="27">
        <v>109</v>
      </c>
      <c r="C130" s="27">
        <v>10</v>
      </c>
      <c r="D130" s="27">
        <v>6</v>
      </c>
      <c r="E130" s="27">
        <v>630.21699000000001</v>
      </c>
      <c r="F130" s="27">
        <v>7</v>
      </c>
      <c r="G130" s="27">
        <v>0.36154399999999998</v>
      </c>
      <c r="H130" s="27">
        <v>1.048</v>
      </c>
    </row>
    <row r="131" spans="2:8" ht="21" x14ac:dyDescent="0.25">
      <c r="B131" s="27">
        <v>110</v>
      </c>
      <c r="C131" s="27">
        <v>4</v>
      </c>
      <c r="D131" s="27">
        <v>3</v>
      </c>
      <c r="E131" s="27">
        <v>660.73670000000004</v>
      </c>
      <c r="F131" s="27">
        <v>3</v>
      </c>
      <c r="G131" s="27">
        <v>0.33169080000000001</v>
      </c>
      <c r="H131" s="27">
        <v>0.98299999999999998</v>
      </c>
    </row>
    <row r="132" spans="2:8" ht="21" x14ac:dyDescent="0.25">
      <c r="B132" s="27">
        <v>111</v>
      </c>
      <c r="C132" s="27">
        <v>1</v>
      </c>
      <c r="D132" s="27">
        <v>1</v>
      </c>
      <c r="E132" s="27">
        <v>690.62964999999997</v>
      </c>
      <c r="F132" s="27">
        <v>1</v>
      </c>
      <c r="G132" s="27">
        <v>0.30233599999999999</v>
      </c>
      <c r="H132" s="27">
        <v>0.92400000000000004</v>
      </c>
    </row>
    <row r="133" spans="2:8" ht="21" x14ac:dyDescent="0.25">
      <c r="B133" s="27">
        <v>112</v>
      </c>
      <c r="C133" s="27">
        <v>0</v>
      </c>
      <c r="D133" s="27">
        <v>0</v>
      </c>
      <c r="E133" s="27">
        <v>720.40171999999995</v>
      </c>
      <c r="F133" s="27">
        <v>0</v>
      </c>
      <c r="G133" s="27">
        <v>0.27390019999999998</v>
      </c>
      <c r="H133" s="27">
        <v>0.871</v>
      </c>
    </row>
    <row r="134" spans="2:8" ht="21" x14ac:dyDescent="0.25">
      <c r="B134" s="27">
        <v>113</v>
      </c>
      <c r="C134" s="27">
        <v>0</v>
      </c>
      <c r="D134" s="27">
        <v>0</v>
      </c>
      <c r="E134" s="27">
        <v>746.47942999999998</v>
      </c>
      <c r="F134" s="27">
        <v>0</v>
      </c>
      <c r="G134" s="27">
        <v>0.24898670000000001</v>
      </c>
      <c r="H134" s="27">
        <v>0.82699999999999996</v>
      </c>
    </row>
    <row r="135" spans="2:8" ht="21" x14ac:dyDescent="0.25">
      <c r="B135" s="27">
        <v>114</v>
      </c>
      <c r="C135" s="27">
        <v>0</v>
      </c>
      <c r="D135" s="27">
        <v>0</v>
      </c>
      <c r="E135" s="27">
        <v>768.89710000000002</v>
      </c>
      <c r="F135" s="27">
        <v>0</v>
      </c>
      <c r="G135" s="27">
        <v>0.22706689999999999</v>
      </c>
      <c r="H135" s="27">
        <v>0.79</v>
      </c>
    </row>
    <row r="136" spans="2:8" ht="21" x14ac:dyDescent="0.25">
      <c r="B136" s="27">
        <v>115</v>
      </c>
      <c r="C136" s="27">
        <v>0</v>
      </c>
      <c r="D136" s="27">
        <v>0</v>
      </c>
      <c r="E136" s="27">
        <v>790.39742999999999</v>
      </c>
      <c r="F136" s="27">
        <v>0</v>
      </c>
      <c r="G136" s="27">
        <v>0.20574500000000001</v>
      </c>
      <c r="H136" s="27">
        <v>0.75600000000000001</v>
      </c>
    </row>
    <row r="137" spans="2:8" ht="21" x14ac:dyDescent="0.25">
      <c r="B137" s="27">
        <v>116</v>
      </c>
      <c r="C137" s="27">
        <v>0</v>
      </c>
      <c r="D137" s="27">
        <v>0</v>
      </c>
      <c r="E137" s="27">
        <v>812.65895999999998</v>
      </c>
      <c r="F137" s="27">
        <v>0</v>
      </c>
      <c r="G137" s="27">
        <v>0.18384500000000001</v>
      </c>
      <c r="H137" s="27">
        <v>0.72399999999999998</v>
      </c>
    </row>
    <row r="138" spans="2:8" ht="21" x14ac:dyDescent="0.25">
      <c r="B138" s="27">
        <v>117</v>
      </c>
      <c r="C138" s="27">
        <v>0</v>
      </c>
      <c r="D138" s="27">
        <v>0</v>
      </c>
      <c r="E138" s="27">
        <v>834.81614999999999</v>
      </c>
      <c r="F138" s="27">
        <v>0</v>
      </c>
      <c r="G138" s="27">
        <v>0.1625828</v>
      </c>
      <c r="H138" s="27">
        <v>0.69299999999999995</v>
      </c>
    </row>
    <row r="139" spans="2:8" ht="21" x14ac:dyDescent="0.25">
      <c r="B139" s="27">
        <v>118</v>
      </c>
      <c r="C139" s="27">
        <v>0</v>
      </c>
      <c r="D139" s="27">
        <v>0</v>
      </c>
      <c r="E139" s="27">
        <v>853.16366000000005</v>
      </c>
      <c r="F139" s="27">
        <v>0</v>
      </c>
      <c r="G139" s="27">
        <v>0.1449696</v>
      </c>
      <c r="H139" s="27">
        <v>0.66900000000000004</v>
      </c>
    </row>
    <row r="140" spans="2:8" ht="21" x14ac:dyDescent="0.25">
      <c r="B140" s="27">
        <v>119</v>
      </c>
      <c r="C140" s="27">
        <v>0</v>
      </c>
      <c r="D140" s="27">
        <v>0</v>
      </c>
      <c r="E140" s="27">
        <v>867.74373000000003</v>
      </c>
      <c r="F140" s="27">
        <v>0</v>
      </c>
      <c r="G140" s="27">
        <v>0.13106499999999999</v>
      </c>
      <c r="H140" s="27">
        <v>0.65</v>
      </c>
    </row>
    <row r="141" spans="2:8" ht="21" x14ac:dyDescent="0.35">
      <c r="D141" s="26">
        <f>SUM(D21:D140)</f>
        <v>99999</v>
      </c>
    </row>
  </sheetData>
  <mergeCells count="1">
    <mergeCell ref="K8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4920-D34E-40F4-AA0A-3E3201248114}">
  <dimension ref="A4:R19"/>
  <sheetViews>
    <sheetView workbookViewId="0">
      <selection activeCell="A4" sqref="A4:R10"/>
    </sheetView>
  </sheetViews>
  <sheetFormatPr defaultRowHeight="15" x14ac:dyDescent="0.25"/>
  <sheetData>
    <row r="4" spans="1:18" ht="21" x14ac:dyDescent="0.35">
      <c r="A4" s="26" t="s">
        <v>46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2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21" x14ac:dyDescent="0.35">
      <c r="A6" s="26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1" x14ac:dyDescent="0.3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21" x14ac:dyDescent="0.35">
      <c r="A8" s="26" t="s">
        <v>36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ht="21" x14ac:dyDescent="0.3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1" x14ac:dyDescent="0.35">
      <c r="A10" s="26" t="s">
        <v>37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1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1" x14ac:dyDescent="0.3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1" x14ac:dyDescent="0.3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1" x14ac:dyDescent="0.3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1" x14ac:dyDescent="0.3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1" x14ac:dyDescent="0.3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1" x14ac:dyDescent="0.3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1" x14ac:dyDescent="0.3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Esempio</vt:lpstr>
      <vt:lpstr>Es. 1</vt:lpstr>
      <vt:lpstr>Esercizio casa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2020-01-09T11:23:35Z</dcterms:created>
  <dcterms:modified xsi:type="dcterms:W3CDTF">2020-03-23T16:41:42Z</dcterms:modified>
</cp:coreProperties>
</file>