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ssandra\Documents\didattica\Demografia\compiti esami\"/>
    </mc:Choice>
  </mc:AlternateContent>
  <xr:revisionPtr revIDLastSave="0" documentId="13_ncr:1_{9F65A626-6A2E-4F72-97FB-2DAADA1BC502}" xr6:coauthVersionLast="36" xr6:coauthVersionMax="36" xr10:uidLastSave="{00000000-0000-0000-0000-000000000000}"/>
  <bookViews>
    <workbookView xWindow="90" yWindow="150" windowWidth="16260" windowHeight="5595" xr2:uid="{00000000-000D-0000-FFFF-FFFF00000000}"/>
  </bookViews>
  <sheets>
    <sheet name="Es.1" sheetId="1" r:id="rId1"/>
    <sheet name="Es.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E23" i="1" s="1"/>
  <c r="B24" i="1"/>
  <c r="E24" i="1" s="1"/>
  <c r="B25" i="1"/>
  <c r="D25" i="1" s="1"/>
  <c r="C25" i="1" s="1"/>
  <c r="B26" i="1"/>
  <c r="E26" i="1" s="1"/>
  <c r="F26" i="1" s="1"/>
  <c r="B27" i="1"/>
  <c r="B22" i="1"/>
  <c r="D23" i="1"/>
  <c r="C23" i="1" s="1"/>
  <c r="D24" i="1"/>
  <c r="C24" i="1" s="1"/>
  <c r="E25" i="1" l="1"/>
  <c r="F25" i="1" s="1"/>
  <c r="D22" i="1"/>
  <c r="C22" i="1" s="1"/>
  <c r="D26" i="1"/>
  <c r="C26" i="1" s="1"/>
  <c r="E22" i="1"/>
  <c r="G26" i="1"/>
  <c r="C44" i="2"/>
  <c r="D42" i="2" s="1"/>
  <c r="I32" i="2"/>
  <c r="I33" i="2" s="1"/>
  <c r="G20" i="2"/>
  <c r="G22" i="2" s="1"/>
  <c r="G15" i="2"/>
  <c r="G13" i="2"/>
  <c r="G11" i="2"/>
  <c r="G9" i="2"/>
  <c r="G25" i="1" l="1"/>
  <c r="F24" i="1"/>
  <c r="F23" i="1"/>
  <c r="G24" i="1"/>
  <c r="I36" i="2"/>
  <c r="I35" i="2"/>
  <c r="D41" i="2"/>
  <c r="D43" i="2"/>
  <c r="I24" i="2"/>
  <c r="F22" i="1" l="1"/>
  <c r="G22" i="1" s="1"/>
  <c r="G23" i="1"/>
  <c r="I25" i="2"/>
  <c r="I26" i="2"/>
  <c r="I27" i="2" s="1"/>
  <c r="I28" i="2" l="1"/>
</calcChain>
</file>

<file path=xl/sharedStrings.xml><?xml version="1.0" encoding="utf-8"?>
<sst xmlns="http://schemas.openxmlformats.org/spreadsheetml/2006/main" count="72" uniqueCount="69">
  <si>
    <t>età</t>
  </si>
  <si>
    <t xml:space="preserve">      UNIVERSITA' DI ROMA LA SAPIENZA</t>
  </si>
  <si>
    <t>NOME</t>
  </si>
  <si>
    <t>MATRICOLA</t>
  </si>
  <si>
    <t>COGNOME</t>
  </si>
  <si>
    <r>
      <t xml:space="preserve">         </t>
    </r>
    <r>
      <rPr>
        <b/>
        <sz val="11"/>
        <rFont val="Arial"/>
        <family val="2"/>
      </rPr>
      <t>PROVA SCRITTA DI DEMOGRAFIA</t>
    </r>
  </si>
  <si>
    <t xml:space="preserve">           FACOLTA' DI ECONOMIA</t>
  </si>
  <si>
    <t xml:space="preserve">                 APPELLO 14 GIUGNO 2016</t>
  </si>
  <si>
    <t>Es.1</t>
  </si>
  <si>
    <t>lx</t>
  </si>
  <si>
    <t>qx</t>
  </si>
  <si>
    <t>dx</t>
  </si>
  <si>
    <t>Lx</t>
  </si>
  <si>
    <t>Tx</t>
  </si>
  <si>
    <t>ex</t>
  </si>
  <si>
    <t>SIANO DATE LE SEGUENTI INFORMAZIONI PER L'EUROPA</t>
  </si>
  <si>
    <t>migliaia</t>
  </si>
  <si>
    <t>SI CHIEDE:</t>
  </si>
  <si>
    <t>a)</t>
  </si>
  <si>
    <t>b)</t>
  </si>
  <si>
    <t>c)</t>
  </si>
  <si>
    <t>d)</t>
  </si>
  <si>
    <t>Es.2</t>
  </si>
  <si>
    <t>Utilizzando i dati relativi alla serie degli lx della tavola di mortalità, Italia anno 2015</t>
  </si>
  <si>
    <t xml:space="preserve">(scaricabile da sito demo.istat.it) </t>
  </si>
  <si>
    <t>Completare ove possibile il seguente troncone della tavola di mortalità, donne, anno 2015:</t>
  </si>
  <si>
    <t>RIFERITE AL PERIODO 1.1.2000-1.1.2010:</t>
  </si>
  <si>
    <t>TASSO GENERICO DI MORTALITA' (MEDIO ANNUO)</t>
  </si>
  <si>
    <t>x 1000</t>
  </si>
  <si>
    <t>TASSO MIGRATORIO (MEDIO ANNUO)</t>
  </si>
  <si>
    <t>su 100</t>
  </si>
  <si>
    <t>INDICE DI DIPENDENZA DEGLI ANZIANI AL 1.1.2010</t>
  </si>
  <si>
    <t>POP. 0-14/ POP. TOTALE AL 1.1.2010</t>
  </si>
  <si>
    <t>x 100</t>
  </si>
  <si>
    <t>POPOLAZIONE ALL' 1.1.2010</t>
  </si>
  <si>
    <t>Ammontare della popolazione all'1.1.2000</t>
  </si>
  <si>
    <t>Tasso di incremento medio annuo del periodo</t>
  </si>
  <si>
    <t>Numero assoluto di nascite avvenute nell'intero periodo</t>
  </si>
  <si>
    <t>Numero assoluto di anziani   (pop 65+)  al 1.1.2010</t>
  </si>
  <si>
    <t>e)</t>
  </si>
  <si>
    <t>Disegnare la piramide per età della popolazione europea all'1.1.2010</t>
  </si>
  <si>
    <t>Dalla tavola ISTAT:</t>
  </si>
  <si>
    <t>ITALIA</t>
  </si>
  <si>
    <r>
      <t xml:space="preserve">SALDO ASSOLUTO </t>
    </r>
    <r>
      <rPr>
        <sz val="11"/>
        <color rgb="FFFF0000"/>
        <rFont val="Arial"/>
        <family val="2"/>
      </rPr>
      <t>(Saldo TOTALE assoluto)</t>
    </r>
  </si>
  <si>
    <t>valori da utilizzare nelle formule</t>
  </si>
  <si>
    <t>(continuo)</t>
  </si>
  <si>
    <t>Utilizzare equazione della popolazione: ricavare il numero</t>
  </si>
  <si>
    <t xml:space="preserve">di morti e il saldo migratorio utilizzando la formula inversa dei </t>
  </si>
  <si>
    <t>tassi (che sono i valori relativi medi annui) e quindi applicare</t>
  </si>
  <si>
    <t>M=</t>
  </si>
  <si>
    <t>Pop. Media=</t>
  </si>
  <si>
    <t>SM=</t>
  </si>
  <si>
    <t>SN=</t>
  </si>
  <si>
    <t>la formula: ST=SN+SM per ottenere SN. Infine; N=SN+M</t>
  </si>
  <si>
    <t>N=</t>
  </si>
  <si>
    <t xml:space="preserve">Ricavare il numero di giovani </t>
  </si>
  <si>
    <t>P0-14=</t>
  </si>
  <si>
    <t>Ricavare il numero di P15-64 + P65+</t>
  </si>
  <si>
    <t>P15-64+P65+ =</t>
  </si>
  <si>
    <t>Quindi, di P15-64 e P65+ si conosce la somma e il rapporto (0.297)</t>
  </si>
  <si>
    <t>Fare un sistemino e ricavare i due numeri</t>
  </si>
  <si>
    <t>P15-64=</t>
  </si>
  <si>
    <t>P65+=</t>
  </si>
  <si>
    <t>0-14</t>
  </si>
  <si>
    <t>15-64</t>
  </si>
  <si>
    <t>densità di frequenze</t>
  </si>
  <si>
    <t>totale</t>
  </si>
  <si>
    <t>ax</t>
  </si>
  <si>
    <t>65-99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</si>
</sst>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0"/>
      <name val="Times New Roman"/>
    </font>
    <font>
      <sz val="11"/>
      <color indexed="56"/>
      <name val="Arial"/>
      <family val="2"/>
    </font>
    <font>
      <sz val="12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 applyProtection="1">
      <alignment textRotation="90"/>
      <protection locked="0"/>
    </xf>
    <xf numFmtId="0" fontId="0" fillId="0" borderId="0" xfId="0" applyBorder="1"/>
    <xf numFmtId="0" fontId="5" fillId="0" borderId="0" xfId="0" applyFont="1"/>
    <xf numFmtId="0" fontId="6" fillId="0" borderId="0" xfId="0" applyFont="1" applyBorder="1"/>
    <xf numFmtId="0" fontId="4" fillId="0" borderId="0" xfId="0" applyFont="1" applyBorder="1" applyAlignment="1">
      <alignment horizontal="right" textRotation="90"/>
    </xf>
    <xf numFmtId="0" fontId="5" fillId="0" borderId="0" xfId="0" applyFont="1" applyAlignment="1">
      <alignment horizont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0" borderId="0" xfId="1" applyFont="1" applyAlignment="1"/>
    <xf numFmtId="0" fontId="2" fillId="0" borderId="0" xfId="1" applyFont="1"/>
    <xf numFmtId="0" fontId="10" fillId="0" borderId="0" xfId="0" applyFont="1"/>
    <xf numFmtId="0" fontId="2" fillId="0" borderId="0" xfId="2" applyFont="1" applyAlignment="1">
      <alignment horizontal="left"/>
    </xf>
    <xf numFmtId="0" fontId="10" fillId="0" borderId="0" xfId="2" applyFont="1"/>
    <xf numFmtId="0" fontId="2" fillId="0" borderId="0" xfId="0" applyFont="1" applyAlignment="1">
      <alignment horizontal="left"/>
    </xf>
    <xf numFmtId="0" fontId="3" fillId="0" borderId="0" xfId="3" applyFont="1"/>
    <xf numFmtId="0" fontId="11" fillId="0" borderId="0" xfId="3" applyFont="1"/>
    <xf numFmtId="0" fontId="2" fillId="0" borderId="0" xfId="3" applyFont="1"/>
    <xf numFmtId="0" fontId="12" fillId="0" borderId="1" xfId="3" applyFont="1" applyBorder="1"/>
    <xf numFmtId="0" fontId="12" fillId="0" borderId="2" xfId="0" applyFont="1" applyBorder="1"/>
    <xf numFmtId="0" fontId="12" fillId="0" borderId="2" xfId="3" applyFont="1" applyBorder="1"/>
    <xf numFmtId="0" fontId="12" fillId="0" borderId="3" xfId="3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/>
    </xf>
    <xf numFmtId="0" fontId="11" fillId="0" borderId="0" xfId="3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0" fillId="0" borderId="0" xfId="0" applyAlignment="1">
      <alignment vertical="center" wrapText="1"/>
    </xf>
    <xf numFmtId="164" fontId="1" fillId="0" borderId="0" xfId="0" applyNumberFormat="1" applyFont="1"/>
    <xf numFmtId="0" fontId="1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15" fillId="0" borderId="0" xfId="0" applyFont="1"/>
    <xf numFmtId="1" fontId="1" fillId="0" borderId="0" xfId="0" applyNumberFormat="1" applyFont="1"/>
    <xf numFmtId="0" fontId="5" fillId="0" borderId="0" xfId="0" quotePrefix="1" applyFont="1"/>
    <xf numFmtId="0" fontId="0" fillId="0" borderId="0" xfId="0" applyAlignment="1">
      <alignment horizontal="right"/>
    </xf>
    <xf numFmtId="2" fontId="1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/>
    <xf numFmtId="164" fontId="0" fillId="0" borderId="0" xfId="0" applyNumberFormat="1" applyFont="1"/>
  </cellXfs>
  <cellStyles count="4">
    <cellStyle name="Normale" xfId="0" builtinId="0"/>
    <cellStyle name="Normale 2" xfId="2" xr:uid="{00000000-0005-0000-0000-000001000000}"/>
    <cellStyle name="Normale 3" xfId="3" xr:uid="{00000000-0005-0000-0000-000002000000}"/>
    <cellStyle name="Normale 5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Piramide delle età, Europa 1.1.2010             </a:t>
            </a:r>
          </a:p>
          <a:p>
            <a:pPr>
              <a:defRPr/>
            </a:pPr>
            <a:r>
              <a:rPr lang="en-US"/>
              <a:t>(sessi riuniti)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Es.2!$C$46:$C$145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cat>
          <c:val>
            <c:numRef>
              <c:f>Es.2!$D$46:$D$145</c:f>
              <c:numCache>
                <c:formatCode>General</c:formatCode>
                <c:ptCount val="100"/>
                <c:pt idx="0">
                  <c:v>1.4666666666666666E-2</c:v>
                </c:pt>
                <c:pt idx="1">
                  <c:v>1.4666666666666666E-2</c:v>
                </c:pt>
                <c:pt idx="2">
                  <c:v>1.4666666666666666E-2</c:v>
                </c:pt>
                <c:pt idx="3">
                  <c:v>1.4666666666666666E-2</c:v>
                </c:pt>
                <c:pt idx="4">
                  <c:v>1.4666666666666666E-2</c:v>
                </c:pt>
                <c:pt idx="5">
                  <c:v>1.4666666666666666E-2</c:v>
                </c:pt>
                <c:pt idx="6">
                  <c:v>1.4666666666666666E-2</c:v>
                </c:pt>
                <c:pt idx="7">
                  <c:v>1.4666666666666666E-2</c:v>
                </c:pt>
                <c:pt idx="8">
                  <c:v>1.4666666666666666E-2</c:v>
                </c:pt>
                <c:pt idx="9">
                  <c:v>1.4666666666666666E-2</c:v>
                </c:pt>
                <c:pt idx="10">
                  <c:v>1.4666666666666666E-2</c:v>
                </c:pt>
                <c:pt idx="11">
                  <c:v>1.4666666666666666E-2</c:v>
                </c:pt>
                <c:pt idx="12">
                  <c:v>1.4666666666666666E-2</c:v>
                </c:pt>
                <c:pt idx="13">
                  <c:v>1.4666666666666666E-2</c:v>
                </c:pt>
                <c:pt idx="14">
                  <c:v>1.4666666666666666E-2</c:v>
                </c:pt>
                <c:pt idx="15">
                  <c:v>1.4666666666666666E-2</c:v>
                </c:pt>
                <c:pt idx="16">
                  <c:v>1.2027756360832691E-2</c:v>
                </c:pt>
                <c:pt idx="17">
                  <c:v>1.2027756360832691E-2</c:v>
                </c:pt>
                <c:pt idx="18">
                  <c:v>1.2027756360832691E-2</c:v>
                </c:pt>
                <c:pt idx="19">
                  <c:v>1.2027756360832691E-2</c:v>
                </c:pt>
                <c:pt idx="20">
                  <c:v>1.2027756360832691E-2</c:v>
                </c:pt>
                <c:pt idx="21">
                  <c:v>1.2027756360832691E-2</c:v>
                </c:pt>
                <c:pt idx="22">
                  <c:v>1.2027756360832691E-2</c:v>
                </c:pt>
                <c:pt idx="23">
                  <c:v>1.2027756360832691E-2</c:v>
                </c:pt>
                <c:pt idx="24">
                  <c:v>1.2027756360832691E-2</c:v>
                </c:pt>
                <c:pt idx="25">
                  <c:v>1.2027756360832691E-2</c:v>
                </c:pt>
                <c:pt idx="26">
                  <c:v>1.2027756360832691E-2</c:v>
                </c:pt>
                <c:pt idx="27">
                  <c:v>1.2027756360832691E-2</c:v>
                </c:pt>
                <c:pt idx="28">
                  <c:v>1.2027756360832691E-2</c:v>
                </c:pt>
                <c:pt idx="29">
                  <c:v>1.2027756360832691E-2</c:v>
                </c:pt>
                <c:pt idx="30">
                  <c:v>1.2027756360832691E-2</c:v>
                </c:pt>
                <c:pt idx="31">
                  <c:v>1.2027756360832691E-2</c:v>
                </c:pt>
                <c:pt idx="32">
                  <c:v>1.2027756360832691E-2</c:v>
                </c:pt>
                <c:pt idx="33">
                  <c:v>1.2027756360832691E-2</c:v>
                </c:pt>
                <c:pt idx="34">
                  <c:v>1.2027756360832691E-2</c:v>
                </c:pt>
                <c:pt idx="35">
                  <c:v>1.2027756360832691E-2</c:v>
                </c:pt>
                <c:pt idx="36">
                  <c:v>1.2027756360832691E-2</c:v>
                </c:pt>
                <c:pt idx="37">
                  <c:v>1.2027756360832691E-2</c:v>
                </c:pt>
                <c:pt idx="38">
                  <c:v>1.2027756360832691E-2</c:v>
                </c:pt>
                <c:pt idx="39">
                  <c:v>1.2027756360832691E-2</c:v>
                </c:pt>
                <c:pt idx="40">
                  <c:v>1.2027756360832691E-2</c:v>
                </c:pt>
                <c:pt idx="41">
                  <c:v>1.2027756360832691E-2</c:v>
                </c:pt>
                <c:pt idx="42">
                  <c:v>1.2027756360832691E-2</c:v>
                </c:pt>
                <c:pt idx="43">
                  <c:v>1.2027756360832691E-2</c:v>
                </c:pt>
                <c:pt idx="44">
                  <c:v>1.2027756360832691E-2</c:v>
                </c:pt>
                <c:pt idx="45">
                  <c:v>1.2027756360832691E-2</c:v>
                </c:pt>
                <c:pt idx="46">
                  <c:v>1.2027756360832691E-2</c:v>
                </c:pt>
                <c:pt idx="47">
                  <c:v>1.2027756360832691E-2</c:v>
                </c:pt>
                <c:pt idx="48">
                  <c:v>1.2027756360832691E-2</c:v>
                </c:pt>
                <c:pt idx="49">
                  <c:v>1.2027756360832691E-2</c:v>
                </c:pt>
                <c:pt idx="50">
                  <c:v>1.2027756360832691E-2</c:v>
                </c:pt>
                <c:pt idx="51">
                  <c:v>1.2027756360832691E-2</c:v>
                </c:pt>
                <c:pt idx="52">
                  <c:v>1.2027756360832691E-2</c:v>
                </c:pt>
                <c:pt idx="53">
                  <c:v>1.2027756360832691E-2</c:v>
                </c:pt>
                <c:pt idx="54">
                  <c:v>1.2027756360832691E-2</c:v>
                </c:pt>
                <c:pt idx="55">
                  <c:v>1.2027756360832691E-2</c:v>
                </c:pt>
                <c:pt idx="56">
                  <c:v>1.2027756360832691E-2</c:v>
                </c:pt>
                <c:pt idx="57">
                  <c:v>1.2027756360832691E-2</c:v>
                </c:pt>
                <c:pt idx="58">
                  <c:v>1.2027756360832691E-2</c:v>
                </c:pt>
                <c:pt idx="59">
                  <c:v>1.2027756360832691E-2</c:v>
                </c:pt>
                <c:pt idx="60">
                  <c:v>1.2027756360832691E-2</c:v>
                </c:pt>
                <c:pt idx="61">
                  <c:v>1.2027756360832691E-2</c:v>
                </c:pt>
                <c:pt idx="62">
                  <c:v>1.2027756360832691E-2</c:v>
                </c:pt>
                <c:pt idx="63">
                  <c:v>1.2027756360832691E-2</c:v>
                </c:pt>
                <c:pt idx="64">
                  <c:v>1.2027756360832691E-2</c:v>
                </c:pt>
                <c:pt idx="65">
                  <c:v>1.2027756360832691E-2</c:v>
                </c:pt>
                <c:pt idx="66">
                  <c:v>5.1032051988104407E-3</c:v>
                </c:pt>
                <c:pt idx="67">
                  <c:v>5.1032051988104407E-3</c:v>
                </c:pt>
                <c:pt idx="68">
                  <c:v>5.1032051988104407E-3</c:v>
                </c:pt>
                <c:pt idx="69">
                  <c:v>5.1032051988104407E-3</c:v>
                </c:pt>
                <c:pt idx="70">
                  <c:v>5.1032051988104407E-3</c:v>
                </c:pt>
                <c:pt idx="71">
                  <c:v>5.1032051988104407E-3</c:v>
                </c:pt>
                <c:pt idx="72">
                  <c:v>5.1032051988104407E-3</c:v>
                </c:pt>
                <c:pt idx="73">
                  <c:v>5.1032051988104407E-3</c:v>
                </c:pt>
                <c:pt idx="74">
                  <c:v>5.1032051988104407E-3</c:v>
                </c:pt>
                <c:pt idx="75">
                  <c:v>5.1032051988104407E-3</c:v>
                </c:pt>
                <c:pt idx="76">
                  <c:v>5.1032051988104407E-3</c:v>
                </c:pt>
                <c:pt idx="77">
                  <c:v>5.1032051988104407E-3</c:v>
                </c:pt>
                <c:pt idx="78">
                  <c:v>5.1032051988104407E-3</c:v>
                </c:pt>
                <c:pt idx="79">
                  <c:v>5.1032051988104407E-3</c:v>
                </c:pt>
                <c:pt idx="80">
                  <c:v>5.1032051988104407E-3</c:v>
                </c:pt>
                <c:pt idx="81">
                  <c:v>5.1032051988104407E-3</c:v>
                </c:pt>
                <c:pt idx="82">
                  <c:v>5.1032051988104407E-3</c:v>
                </c:pt>
                <c:pt idx="83">
                  <c:v>5.1032051988104407E-3</c:v>
                </c:pt>
                <c:pt idx="84">
                  <c:v>5.1032051988104407E-3</c:v>
                </c:pt>
                <c:pt idx="85">
                  <c:v>5.1032051988104407E-3</c:v>
                </c:pt>
                <c:pt idx="86">
                  <c:v>5.1032051988104407E-3</c:v>
                </c:pt>
                <c:pt idx="87">
                  <c:v>5.1032051988104407E-3</c:v>
                </c:pt>
                <c:pt idx="88">
                  <c:v>5.1032051988104407E-3</c:v>
                </c:pt>
                <c:pt idx="89">
                  <c:v>5.1032051988104407E-3</c:v>
                </c:pt>
                <c:pt idx="90">
                  <c:v>5.1032051988104407E-3</c:v>
                </c:pt>
                <c:pt idx="91">
                  <c:v>5.1032051988104407E-3</c:v>
                </c:pt>
                <c:pt idx="92">
                  <c:v>5.1032051988104407E-3</c:v>
                </c:pt>
                <c:pt idx="93">
                  <c:v>5.1032051988104407E-3</c:v>
                </c:pt>
                <c:pt idx="94">
                  <c:v>5.1032051988104407E-3</c:v>
                </c:pt>
                <c:pt idx="95">
                  <c:v>5.1032051988104407E-3</c:v>
                </c:pt>
                <c:pt idx="96">
                  <c:v>5.1032051988104407E-3</c:v>
                </c:pt>
                <c:pt idx="97">
                  <c:v>5.1032051988104407E-3</c:v>
                </c:pt>
                <c:pt idx="98">
                  <c:v>5.1032051988104407E-3</c:v>
                </c:pt>
                <c:pt idx="99">
                  <c:v>5.1032051988104407E-3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C-45DC-9E09-A9C78F3D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0802207"/>
        <c:axId val="1370796383"/>
      </c:barChart>
      <c:catAx>
        <c:axId val="1370802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0796383"/>
        <c:crosses val="autoZero"/>
        <c:auto val="1"/>
        <c:lblAlgn val="ctr"/>
        <c:lblOffset val="100"/>
        <c:noMultiLvlLbl val="0"/>
      </c:catAx>
      <c:valAx>
        <c:axId val="137079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080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39077</xdr:colOff>
      <xdr:row>43</xdr:row>
      <xdr:rowOff>90372</xdr:rowOff>
    </xdr:from>
    <xdr:to>
      <xdr:col>13</xdr:col>
      <xdr:colOff>337039</xdr:colOff>
      <xdr:row>58</xdr:row>
      <xdr:rowOff>12707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topLeftCell="A13" workbookViewId="0">
      <selection activeCell="E32" sqref="E32"/>
    </sheetView>
  </sheetViews>
  <sheetFormatPr defaultRowHeight="15" x14ac:dyDescent="0.25"/>
  <cols>
    <col min="5" max="5" width="9.28515625" customWidth="1"/>
    <col min="6" max="6" width="8.85546875" bestFit="1" customWidth="1"/>
    <col min="7" max="7" width="9.140625" customWidth="1"/>
  </cols>
  <sheetData>
    <row r="1" spans="1:11" x14ac:dyDescent="0.25">
      <c r="A1" s="6"/>
      <c r="B1" s="6"/>
      <c r="C1" s="6"/>
      <c r="D1" s="6"/>
      <c r="E1" s="6"/>
      <c r="F1" s="6"/>
    </row>
    <row r="2" spans="1:11" ht="15.75" x14ac:dyDescent="0.25">
      <c r="A2" s="10"/>
      <c r="B2" s="32" t="s">
        <v>1</v>
      </c>
      <c r="C2" s="32"/>
      <c r="D2" s="32"/>
      <c r="E2" s="11"/>
      <c r="F2" s="12"/>
    </row>
    <row r="3" spans="1:11" ht="15.75" x14ac:dyDescent="0.25">
      <c r="A3" s="13"/>
      <c r="B3" s="32" t="s">
        <v>6</v>
      </c>
      <c r="C3" s="33"/>
      <c r="D3" s="33"/>
      <c r="E3" s="14"/>
      <c r="F3" s="15"/>
    </row>
    <row r="4" spans="1:11" ht="15.75" x14ac:dyDescent="0.25">
      <c r="A4" s="16"/>
      <c r="B4" s="16"/>
      <c r="C4" s="16"/>
      <c r="D4" s="16"/>
      <c r="E4" s="16"/>
      <c r="F4" s="17"/>
    </row>
    <row r="5" spans="1:11" ht="15.75" x14ac:dyDescent="0.25">
      <c r="B5" s="18" t="s">
        <v>5</v>
      </c>
      <c r="C5" s="18"/>
      <c r="D5" s="18"/>
      <c r="E5" s="18"/>
      <c r="F5" s="15"/>
    </row>
    <row r="6" spans="1:11" ht="15.75" x14ac:dyDescent="0.25">
      <c r="A6" s="19"/>
      <c r="B6" s="34" t="s">
        <v>7</v>
      </c>
      <c r="C6" s="34"/>
      <c r="D6" s="34"/>
      <c r="E6" s="19"/>
      <c r="F6" s="15"/>
    </row>
    <row r="7" spans="1:11" ht="15.75" x14ac:dyDescent="0.25">
      <c r="A7" s="19"/>
      <c r="B7" s="20"/>
      <c r="C7" s="20"/>
      <c r="D7" s="20"/>
      <c r="E7" s="19"/>
      <c r="F7" s="15"/>
    </row>
    <row r="8" spans="1:11" ht="16.5" thickBot="1" x14ac:dyDescent="0.3">
      <c r="A8" s="19"/>
      <c r="B8" s="21"/>
      <c r="C8" s="21"/>
      <c r="D8" s="21"/>
      <c r="E8" s="19"/>
      <c r="F8" s="15"/>
    </row>
    <row r="9" spans="1:11" ht="15.75" x14ac:dyDescent="0.25">
      <c r="A9" s="22" t="s">
        <v>2</v>
      </c>
      <c r="B9" s="23"/>
      <c r="C9" s="24"/>
      <c r="D9" s="24" t="s">
        <v>3</v>
      </c>
      <c r="E9" s="25"/>
      <c r="F9" s="15"/>
    </row>
    <row r="10" spans="1:11" ht="15.75" x14ac:dyDescent="0.25">
      <c r="A10" s="26"/>
      <c r="B10" s="27"/>
      <c r="C10" s="27"/>
      <c r="D10" s="27"/>
      <c r="E10" s="28"/>
      <c r="F10" s="15"/>
    </row>
    <row r="11" spans="1:11" ht="15.75" x14ac:dyDescent="0.25">
      <c r="A11" s="26"/>
      <c r="B11" s="27"/>
      <c r="C11" s="27"/>
      <c r="D11" s="27"/>
      <c r="E11" s="28"/>
      <c r="F11" s="15"/>
    </row>
    <row r="12" spans="1:11" ht="15.75" thickBot="1" x14ac:dyDescent="0.3">
      <c r="A12" s="29" t="s">
        <v>4</v>
      </c>
      <c r="B12" s="30"/>
      <c r="C12" s="30"/>
      <c r="D12" s="30"/>
      <c r="E12" s="31"/>
      <c r="F12" s="6"/>
    </row>
    <row r="13" spans="1:11" ht="15.75" x14ac:dyDescent="0.25">
      <c r="A13" s="3"/>
      <c r="B13" s="3"/>
      <c r="C13" s="3"/>
      <c r="D13" s="3"/>
      <c r="E13" s="3"/>
      <c r="F13" s="6"/>
      <c r="G13" s="2"/>
      <c r="H13" s="2"/>
      <c r="I13" s="3"/>
      <c r="J13" s="4"/>
      <c r="K13" s="5"/>
    </row>
    <row r="14" spans="1:11" ht="15.75" x14ac:dyDescent="0.25">
      <c r="A14" s="2"/>
      <c r="C14" s="2"/>
      <c r="D14" s="2"/>
      <c r="E14" s="2"/>
      <c r="F14" s="2"/>
      <c r="G14" s="2"/>
      <c r="H14" s="2"/>
      <c r="I14" s="3"/>
      <c r="J14" s="4"/>
      <c r="K14" s="5"/>
    </row>
    <row r="15" spans="1:11" ht="15.75" x14ac:dyDescent="0.25">
      <c r="A15" s="2"/>
      <c r="B15" s="1"/>
      <c r="C15" s="2"/>
      <c r="D15" s="2"/>
      <c r="E15" s="2"/>
      <c r="F15" s="2"/>
      <c r="G15" s="2"/>
      <c r="H15" s="2"/>
      <c r="I15" s="3"/>
      <c r="J15" s="4"/>
      <c r="K15" s="5"/>
    </row>
    <row r="16" spans="1:11" ht="15.75" x14ac:dyDescent="0.25">
      <c r="A16" s="6" t="s">
        <v>8</v>
      </c>
      <c r="B16" s="1" t="s">
        <v>23</v>
      </c>
      <c r="C16" s="6"/>
      <c r="D16" s="6"/>
      <c r="E16" s="6"/>
      <c r="F16" s="6"/>
      <c r="G16" s="6"/>
      <c r="H16" s="6"/>
      <c r="I16" s="7"/>
      <c r="J16" s="4"/>
      <c r="K16" s="5"/>
    </row>
    <row r="17" spans="1:19" x14ac:dyDescent="0.25">
      <c r="A17" s="6"/>
      <c r="B17" s="38" t="s">
        <v>24</v>
      </c>
      <c r="C17" s="6"/>
      <c r="D17" s="6"/>
      <c r="E17" s="6"/>
      <c r="F17" s="6"/>
      <c r="G17" s="6"/>
      <c r="H17" s="6"/>
      <c r="I17" s="7"/>
      <c r="J17" s="8"/>
      <c r="K17" s="5"/>
    </row>
    <row r="19" spans="1:19" x14ac:dyDescent="0.25">
      <c r="A19" t="s">
        <v>18</v>
      </c>
      <c r="B19" s="39" t="s">
        <v>25</v>
      </c>
      <c r="C19" s="9"/>
      <c r="D19" s="9"/>
      <c r="E19" s="9"/>
      <c r="F19" s="9"/>
      <c r="G19" s="9"/>
    </row>
    <row r="20" spans="1:19" x14ac:dyDescent="0.25">
      <c r="L20" t="s">
        <v>41</v>
      </c>
      <c r="N20" t="s">
        <v>42</v>
      </c>
    </row>
    <row r="21" spans="1:19" x14ac:dyDescent="0.25">
      <c r="A21" s="35" t="s">
        <v>0</v>
      </c>
      <c r="B21" s="50" t="s">
        <v>9</v>
      </c>
      <c r="C21" s="51" t="s">
        <v>10</v>
      </c>
      <c r="D21" s="51" t="s">
        <v>11</v>
      </c>
      <c r="E21" s="51" t="s">
        <v>12</v>
      </c>
      <c r="F21" s="51" t="s">
        <v>13</v>
      </c>
      <c r="G21" s="52" t="s">
        <v>14</v>
      </c>
      <c r="S21" s="40"/>
    </row>
    <row r="22" spans="1:19" x14ac:dyDescent="0.25">
      <c r="A22" s="48">
        <v>30</v>
      </c>
      <c r="B22" s="42">
        <f>M22</f>
        <v>99372</v>
      </c>
      <c r="C22" s="36">
        <f>D22/B22</f>
        <v>2.2139033128044117E-4</v>
      </c>
      <c r="D22" s="36">
        <f>B22-B23</f>
        <v>22</v>
      </c>
      <c r="E22" s="36">
        <f>(B22+B23)/2</f>
        <v>99361</v>
      </c>
      <c r="F22" s="36">
        <f t="shared" ref="F22:F25" si="0">F23+E22</f>
        <v>5260372</v>
      </c>
      <c r="G22" s="49">
        <f>F22/B22</f>
        <v>52.936159079016221</v>
      </c>
      <c r="L22" s="40">
        <v>30</v>
      </c>
      <c r="M22" s="40">
        <v>99372</v>
      </c>
      <c r="N22" s="40">
        <v>22</v>
      </c>
      <c r="O22" s="40">
        <v>0.22306999999999999</v>
      </c>
      <c r="P22" s="40">
        <v>99361</v>
      </c>
      <c r="Q22" s="40">
        <v>0.99977119999999997</v>
      </c>
      <c r="R22" s="40">
        <v>55.073999999999998</v>
      </c>
      <c r="S22" s="40"/>
    </row>
    <row r="23" spans="1:19" x14ac:dyDescent="0.25">
      <c r="A23">
        <v>31</v>
      </c>
      <c r="B23" s="42">
        <f t="shared" ref="B23:B27" si="1">M23</f>
        <v>99350</v>
      </c>
      <c r="C23" s="36">
        <f t="shared" ref="C23:C26" si="2">D23/B23</f>
        <v>2.3150478107700049E-4</v>
      </c>
      <c r="D23" s="36">
        <f t="shared" ref="D23:D27" si="3">B23-B24</f>
        <v>23</v>
      </c>
      <c r="E23" s="36">
        <f t="shared" ref="E23:E26" si="4">(B23+B24)/2</f>
        <v>99338.5</v>
      </c>
      <c r="F23" s="36">
        <f t="shared" si="0"/>
        <v>5161011</v>
      </c>
      <c r="G23" s="49">
        <f t="shared" ref="G23:G26" si="5">F23/B23</f>
        <v>51.947770508303975</v>
      </c>
      <c r="L23" s="40">
        <v>31</v>
      </c>
      <c r="M23" s="40">
        <v>99350</v>
      </c>
      <c r="N23" s="40">
        <v>23</v>
      </c>
      <c r="O23" s="40">
        <v>0.23446</v>
      </c>
      <c r="P23" s="40">
        <v>99338</v>
      </c>
      <c r="Q23" s="40">
        <v>0.99975849999999999</v>
      </c>
      <c r="R23" s="40">
        <v>54.085999999999999</v>
      </c>
      <c r="S23" s="40"/>
    </row>
    <row r="24" spans="1:19" x14ac:dyDescent="0.25">
      <c r="A24">
        <v>32</v>
      </c>
      <c r="B24" s="42">
        <f t="shared" si="1"/>
        <v>99327</v>
      </c>
      <c r="C24" s="36">
        <f t="shared" si="2"/>
        <v>2.5169389994664091E-4</v>
      </c>
      <c r="D24" s="36">
        <f t="shared" si="3"/>
        <v>25</v>
      </c>
      <c r="E24" s="36">
        <f t="shared" si="4"/>
        <v>99314.5</v>
      </c>
      <c r="F24" s="36">
        <f t="shared" si="0"/>
        <v>5061672.5</v>
      </c>
      <c r="G24" s="49">
        <f t="shared" si="5"/>
        <v>50.959683671106546</v>
      </c>
      <c r="L24" s="40">
        <v>32</v>
      </c>
      <c r="M24" s="40">
        <v>99327</v>
      </c>
      <c r="N24" s="40">
        <v>25</v>
      </c>
      <c r="O24" s="40">
        <v>0.24845</v>
      </c>
      <c r="P24" s="40">
        <v>99314</v>
      </c>
      <c r="Q24" s="40">
        <v>0.99974320000000005</v>
      </c>
      <c r="R24" s="40">
        <v>53.098999999999997</v>
      </c>
      <c r="S24" s="40"/>
    </row>
    <row r="25" spans="1:19" x14ac:dyDescent="0.25">
      <c r="A25">
        <v>33</v>
      </c>
      <c r="B25" s="42">
        <f t="shared" si="1"/>
        <v>99302</v>
      </c>
      <c r="C25" s="36">
        <f t="shared" si="2"/>
        <v>2.6182755634327609E-4</v>
      </c>
      <c r="D25" s="36">
        <f t="shared" si="3"/>
        <v>26</v>
      </c>
      <c r="E25" s="36">
        <f t="shared" si="4"/>
        <v>99289</v>
      </c>
      <c r="F25" s="36">
        <f t="shared" si="0"/>
        <v>4962358</v>
      </c>
      <c r="G25" s="49">
        <f t="shared" si="5"/>
        <v>49.972387263096415</v>
      </c>
      <c r="L25" s="40">
        <v>33</v>
      </c>
      <c r="M25" s="40">
        <v>99302</v>
      </c>
      <c r="N25" s="40">
        <v>26</v>
      </c>
      <c r="O25" s="40">
        <v>0.26521</v>
      </c>
      <c r="P25" s="40">
        <v>99289</v>
      </c>
      <c r="Q25" s="40">
        <v>0.99971810000000005</v>
      </c>
      <c r="R25" s="40">
        <v>52.112000000000002</v>
      </c>
      <c r="S25" s="40"/>
    </row>
    <row r="26" spans="1:19" x14ac:dyDescent="0.25">
      <c r="A26">
        <v>34</v>
      </c>
      <c r="B26" s="42">
        <f t="shared" si="1"/>
        <v>99276</v>
      </c>
      <c r="C26" s="36">
        <f t="shared" si="2"/>
        <v>3.0218783996131994E-4</v>
      </c>
      <c r="D26" s="36">
        <f t="shared" si="3"/>
        <v>30</v>
      </c>
      <c r="E26" s="36">
        <f t="shared" si="4"/>
        <v>99261</v>
      </c>
      <c r="F26" s="36">
        <f>F27+E26</f>
        <v>4863069</v>
      </c>
      <c r="G26" s="49">
        <f t="shared" si="5"/>
        <v>48.985343889761879</v>
      </c>
      <c r="L26" s="40">
        <v>34</v>
      </c>
      <c r="M26" s="40">
        <v>99276</v>
      </c>
      <c r="N26" s="40">
        <v>30</v>
      </c>
      <c r="O26" s="40">
        <v>0.29860999999999999</v>
      </c>
      <c r="P26" s="40">
        <v>99261</v>
      </c>
      <c r="Q26" s="40">
        <v>0.99968069999999998</v>
      </c>
      <c r="R26" s="40">
        <v>51.125999999999998</v>
      </c>
      <c r="S26" s="40"/>
    </row>
    <row r="27" spans="1:19" x14ac:dyDescent="0.25">
      <c r="A27">
        <v>35</v>
      </c>
      <c r="B27" s="42">
        <f t="shared" si="1"/>
        <v>99246</v>
      </c>
      <c r="D27" s="36"/>
      <c r="F27">
        <v>4763808</v>
      </c>
      <c r="G27">
        <v>48</v>
      </c>
      <c r="L27" s="40">
        <v>35</v>
      </c>
      <c r="M27" s="40">
        <v>99246</v>
      </c>
      <c r="N27" s="40">
        <v>34</v>
      </c>
      <c r="O27" s="40">
        <v>0.33995999999999998</v>
      </c>
      <c r="P27" s="40">
        <v>99229</v>
      </c>
      <c r="Q27" s="40">
        <v>0.99963270000000004</v>
      </c>
      <c r="R27" s="40">
        <v>50.140999999999998</v>
      </c>
    </row>
    <row r="28" spans="1:19" x14ac:dyDescent="0.25">
      <c r="M28" s="40"/>
      <c r="N28" s="40"/>
      <c r="O28" s="40"/>
      <c r="P28" s="40"/>
      <c r="Q28" s="40"/>
      <c r="R28" s="40"/>
      <c r="S28" s="40"/>
    </row>
    <row r="29" spans="1:19" x14ac:dyDescent="0.25">
      <c r="M29" s="40"/>
      <c r="N29" s="40"/>
      <c r="O29" s="40"/>
      <c r="P29" s="40"/>
      <c r="Q29" s="40"/>
      <c r="R29" s="40"/>
      <c r="S29" s="40"/>
    </row>
    <row r="30" spans="1:19" x14ac:dyDescent="0.25">
      <c r="A30" s="35"/>
      <c r="B30" s="40"/>
      <c r="D30" s="36"/>
      <c r="E30" s="36"/>
      <c r="F30" s="36"/>
      <c r="G30" s="41"/>
      <c r="L30" s="40"/>
      <c r="M30" s="40"/>
      <c r="N30" s="40"/>
      <c r="O30" s="40"/>
      <c r="P30" s="40"/>
      <c r="Q30" s="40"/>
      <c r="R30" s="40"/>
      <c r="S30" s="40"/>
    </row>
    <row r="31" spans="1:19" x14ac:dyDescent="0.25">
      <c r="A31" s="35"/>
      <c r="B31" s="40"/>
      <c r="D31" s="36"/>
      <c r="E31" s="36"/>
      <c r="F31" s="36"/>
      <c r="G31" s="41"/>
      <c r="L31" s="40"/>
      <c r="M31" s="40"/>
      <c r="N31" s="40"/>
      <c r="O31" s="40"/>
      <c r="P31" s="40"/>
      <c r="Q31" s="40"/>
      <c r="R31" s="40"/>
      <c r="S31" s="40"/>
    </row>
    <row r="32" spans="1:19" x14ac:dyDescent="0.25">
      <c r="L32" s="40"/>
      <c r="M32" s="40"/>
      <c r="N32" s="40"/>
      <c r="O32" s="40"/>
      <c r="P32" s="40"/>
      <c r="Q32" s="40"/>
      <c r="R32" s="40"/>
    </row>
    <row r="33" spans="12:19" x14ac:dyDescent="0.25">
      <c r="L33" s="40"/>
      <c r="M33" s="40"/>
      <c r="N33" s="40"/>
      <c r="O33" s="40"/>
      <c r="P33" s="40"/>
      <c r="Q33" s="40"/>
      <c r="R33" s="40"/>
      <c r="S33" s="40"/>
    </row>
    <row r="34" spans="12:19" x14ac:dyDescent="0.25">
      <c r="M34" s="40"/>
      <c r="N34" s="40"/>
      <c r="O34" s="40"/>
      <c r="P34" s="40"/>
      <c r="Q34" s="40"/>
      <c r="R34" s="40"/>
      <c r="S34" s="40"/>
    </row>
    <row r="35" spans="12:19" x14ac:dyDescent="0.25">
      <c r="M35" s="40"/>
      <c r="N35" s="40"/>
      <c r="O35" s="40"/>
      <c r="P35" s="40"/>
      <c r="Q35" s="40"/>
      <c r="R35" s="40"/>
      <c r="S35" s="40"/>
    </row>
    <row r="36" spans="12:19" x14ac:dyDescent="0.25">
      <c r="M36" s="40"/>
      <c r="N36" s="40"/>
      <c r="O36" s="40"/>
      <c r="P36" s="40"/>
      <c r="Q36" s="40"/>
      <c r="R36" s="40"/>
      <c r="S36" s="40"/>
    </row>
    <row r="37" spans="12:19" x14ac:dyDescent="0.25">
      <c r="M37" s="40"/>
      <c r="N37" s="40"/>
      <c r="O37" s="40"/>
      <c r="P37" s="40"/>
      <c r="Q37" s="40"/>
      <c r="R37" s="40"/>
      <c r="S37" s="40"/>
    </row>
    <row r="38" spans="12:19" x14ac:dyDescent="0.25">
      <c r="M38" s="40"/>
      <c r="N38" s="40"/>
      <c r="O38" s="40"/>
      <c r="P38" s="40"/>
      <c r="Q38" s="40"/>
      <c r="R38" s="40"/>
      <c r="S38" s="40"/>
    </row>
    <row r="39" spans="12:19" x14ac:dyDescent="0.25">
      <c r="M39" s="40"/>
      <c r="N39" s="40"/>
      <c r="O39" s="40"/>
      <c r="P39" s="40"/>
      <c r="Q39" s="40"/>
      <c r="R39" s="40"/>
      <c r="S39" s="4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5"/>
  <sheetViews>
    <sheetView topLeftCell="A27" zoomScale="115" zoomScaleNormal="115" workbookViewId="0">
      <selection activeCell="I28" sqref="I28"/>
    </sheetView>
  </sheetViews>
  <sheetFormatPr defaultRowHeight="15" x14ac:dyDescent="0.25"/>
  <cols>
    <col min="4" max="4" width="24.85546875" customWidth="1"/>
    <col min="6" max="6" width="12.140625" customWidth="1"/>
  </cols>
  <sheetData>
    <row r="1" spans="1:7" x14ac:dyDescent="0.25">
      <c r="A1" s="6" t="s">
        <v>22</v>
      </c>
      <c r="B1" s="6" t="s">
        <v>15</v>
      </c>
      <c r="C1" s="6"/>
      <c r="D1" s="6"/>
      <c r="E1" s="6"/>
      <c r="F1" s="6"/>
      <c r="G1" s="6"/>
    </row>
    <row r="2" spans="1:7" x14ac:dyDescent="0.25">
      <c r="A2" s="6"/>
      <c r="B2" s="6" t="s">
        <v>26</v>
      </c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37" t="s">
        <v>34</v>
      </c>
      <c r="B5" s="37"/>
      <c r="C5" s="37"/>
      <c r="D5" s="37"/>
      <c r="E5" s="9">
        <v>822000</v>
      </c>
      <c r="F5" s="6" t="s">
        <v>16</v>
      </c>
      <c r="G5" s="6"/>
    </row>
    <row r="6" spans="1:7" x14ac:dyDescent="0.25">
      <c r="A6" s="37"/>
      <c r="B6" s="37"/>
      <c r="C6" s="37"/>
      <c r="D6" s="37"/>
      <c r="E6" s="9"/>
      <c r="F6" s="6"/>
      <c r="G6" s="45" t="s">
        <v>44</v>
      </c>
    </row>
    <row r="7" spans="1:7" x14ac:dyDescent="0.25">
      <c r="A7" s="37" t="s">
        <v>43</v>
      </c>
      <c r="B7" s="37"/>
      <c r="C7" s="37"/>
      <c r="D7" s="37"/>
      <c r="E7" s="9">
        <v>10982</v>
      </c>
      <c r="F7" s="6" t="s">
        <v>16</v>
      </c>
      <c r="G7" s="45"/>
    </row>
    <row r="8" spans="1:7" x14ac:dyDescent="0.25">
      <c r="A8" s="37"/>
      <c r="B8" s="37"/>
      <c r="C8" s="37"/>
      <c r="D8" s="37"/>
      <c r="E8" s="9"/>
      <c r="F8" s="6"/>
      <c r="G8" s="45"/>
    </row>
    <row r="9" spans="1:7" x14ac:dyDescent="0.25">
      <c r="A9" s="37" t="s">
        <v>27</v>
      </c>
      <c r="B9" s="37"/>
      <c r="C9" s="37"/>
      <c r="D9" s="37"/>
      <c r="E9" s="9">
        <v>13.4</v>
      </c>
      <c r="F9" s="6" t="s">
        <v>28</v>
      </c>
      <c r="G9" s="45">
        <f>E9/1000</f>
        <v>1.34E-2</v>
      </c>
    </row>
    <row r="10" spans="1:7" x14ac:dyDescent="0.25">
      <c r="A10" s="37"/>
      <c r="B10" s="37"/>
      <c r="C10" s="37"/>
      <c r="D10" s="37"/>
      <c r="E10" s="9"/>
      <c r="F10" s="6"/>
      <c r="G10" s="45"/>
    </row>
    <row r="11" spans="1:7" x14ac:dyDescent="0.25">
      <c r="A11" s="37" t="s">
        <v>29</v>
      </c>
      <c r="B11" s="37"/>
      <c r="C11" s="37"/>
      <c r="D11" s="37"/>
      <c r="E11" s="9">
        <v>1.2</v>
      </c>
      <c r="F11" s="6" t="s">
        <v>28</v>
      </c>
      <c r="G11" s="45">
        <f>E11/1000</f>
        <v>1.1999999999999999E-3</v>
      </c>
    </row>
    <row r="12" spans="1:7" x14ac:dyDescent="0.25">
      <c r="A12" s="37"/>
      <c r="B12" s="37"/>
      <c r="C12" s="37"/>
      <c r="D12" s="37"/>
      <c r="E12" s="9"/>
      <c r="F12" s="6"/>
      <c r="G12" s="45"/>
    </row>
    <row r="13" spans="1:7" x14ac:dyDescent="0.25">
      <c r="A13" s="37" t="s">
        <v>31</v>
      </c>
      <c r="B13" s="37"/>
      <c r="C13" s="37"/>
      <c r="D13" s="37"/>
      <c r="E13" s="44">
        <v>29.7</v>
      </c>
      <c r="F13" s="6" t="s">
        <v>30</v>
      </c>
      <c r="G13" s="45">
        <f>E13/100</f>
        <v>0.29699999999999999</v>
      </c>
    </row>
    <row r="14" spans="1:7" x14ac:dyDescent="0.25">
      <c r="A14" s="37"/>
      <c r="B14" s="37"/>
      <c r="C14" s="37"/>
      <c r="D14" s="37"/>
      <c r="E14" s="9"/>
      <c r="F14" s="6"/>
      <c r="G14" s="6"/>
    </row>
    <row r="15" spans="1:7" x14ac:dyDescent="0.25">
      <c r="A15" s="37" t="s">
        <v>32</v>
      </c>
      <c r="B15" s="37"/>
      <c r="C15" s="37"/>
      <c r="D15" s="37"/>
      <c r="E15" s="43">
        <v>22</v>
      </c>
      <c r="F15" s="6" t="s">
        <v>33</v>
      </c>
      <c r="G15" s="45">
        <f>E15/100</f>
        <v>0.22</v>
      </c>
    </row>
    <row r="16" spans="1:7" x14ac:dyDescent="0.25">
      <c r="A16" s="37"/>
      <c r="B16" s="37"/>
      <c r="C16" s="37"/>
      <c r="D16" s="37"/>
      <c r="E16" s="6"/>
      <c r="F16" s="6"/>
      <c r="G16" s="6"/>
    </row>
    <row r="17" spans="1:9" x14ac:dyDescent="0.25">
      <c r="A17" s="6"/>
      <c r="B17" s="6"/>
      <c r="C17" s="6"/>
      <c r="D17" s="6"/>
      <c r="E17" s="6"/>
      <c r="F17" s="6"/>
      <c r="G17" s="6"/>
    </row>
    <row r="18" spans="1:9" x14ac:dyDescent="0.25">
      <c r="A18" s="6" t="s">
        <v>17</v>
      </c>
      <c r="B18" s="6"/>
      <c r="C18" s="6"/>
      <c r="D18" s="6"/>
      <c r="E18" s="6"/>
      <c r="F18" s="6"/>
      <c r="G18" s="6"/>
    </row>
    <row r="19" spans="1:9" x14ac:dyDescent="0.25">
      <c r="A19" s="6"/>
      <c r="B19" s="6"/>
      <c r="C19" s="6"/>
      <c r="D19" s="6"/>
      <c r="E19" s="6"/>
      <c r="F19" s="6"/>
      <c r="G19" s="6"/>
    </row>
    <row r="20" spans="1:9" x14ac:dyDescent="0.25">
      <c r="A20" s="6" t="s">
        <v>18</v>
      </c>
      <c r="B20" s="6" t="s">
        <v>35</v>
      </c>
      <c r="C20" s="6"/>
      <c r="D20" s="6"/>
      <c r="F20" s="6"/>
      <c r="G20" s="45">
        <f>E5-E7</f>
        <v>811018</v>
      </c>
    </row>
    <row r="21" spans="1:9" x14ac:dyDescent="0.25">
      <c r="A21" s="6"/>
      <c r="B21" s="6"/>
      <c r="C21" s="6"/>
      <c r="D21" s="6"/>
      <c r="F21" s="6"/>
      <c r="G21" s="45"/>
    </row>
    <row r="22" spans="1:9" x14ac:dyDescent="0.25">
      <c r="A22" s="6" t="s">
        <v>19</v>
      </c>
      <c r="B22" s="6" t="s">
        <v>36</v>
      </c>
      <c r="C22" s="6"/>
      <c r="D22" s="6"/>
      <c r="E22" s="36" t="s">
        <v>45</v>
      </c>
      <c r="F22" s="6"/>
      <c r="G22" s="45">
        <f>(1/10)*LN(E5/G20)</f>
        <v>1.3450146365859997E-3</v>
      </c>
    </row>
    <row r="23" spans="1:9" x14ac:dyDescent="0.25">
      <c r="A23" s="6"/>
      <c r="B23" s="6"/>
      <c r="C23" s="6"/>
      <c r="D23" s="6"/>
      <c r="E23" s="6"/>
      <c r="F23" s="6"/>
      <c r="G23" s="45"/>
    </row>
    <row r="24" spans="1:9" x14ac:dyDescent="0.25">
      <c r="A24" s="6" t="s">
        <v>20</v>
      </c>
      <c r="B24" s="6" t="s">
        <v>37</v>
      </c>
      <c r="C24" s="6"/>
      <c r="D24" s="6"/>
      <c r="E24" s="6"/>
      <c r="F24" s="6"/>
      <c r="G24" s="45" t="s">
        <v>50</v>
      </c>
      <c r="I24" s="36">
        <f>(G20+E5)/2</f>
        <v>816509</v>
      </c>
    </row>
    <row r="25" spans="1:9" x14ac:dyDescent="0.25">
      <c r="A25" s="6"/>
      <c r="B25" s="45" t="s">
        <v>46</v>
      </c>
      <c r="C25" s="45"/>
      <c r="D25" s="45"/>
      <c r="E25" s="45"/>
      <c r="F25" s="45"/>
      <c r="G25" s="45" t="s">
        <v>49</v>
      </c>
      <c r="I25" s="36">
        <f>G9*10*I24</f>
        <v>109412.20600000001</v>
      </c>
    </row>
    <row r="26" spans="1:9" x14ac:dyDescent="0.25">
      <c r="A26" s="6"/>
      <c r="B26" s="45" t="s">
        <v>47</v>
      </c>
      <c r="C26" s="45"/>
      <c r="D26" s="45"/>
      <c r="E26" s="45"/>
      <c r="F26" s="45"/>
      <c r="G26" s="45" t="s">
        <v>51</v>
      </c>
      <c r="I26" s="36">
        <f>G11*10*I24</f>
        <v>9798.1079999999984</v>
      </c>
    </row>
    <row r="27" spans="1:9" x14ac:dyDescent="0.25">
      <c r="A27" s="6"/>
      <c r="B27" s="45" t="s">
        <v>48</v>
      </c>
      <c r="C27" s="45"/>
      <c r="D27" s="45"/>
      <c r="E27" s="45"/>
      <c r="F27" s="45"/>
      <c r="G27" s="45" t="s">
        <v>52</v>
      </c>
      <c r="I27" s="36">
        <f>E7-I26</f>
        <v>1183.8920000000016</v>
      </c>
    </row>
    <row r="28" spans="1:9" x14ac:dyDescent="0.25">
      <c r="A28" s="6"/>
      <c r="B28" s="45" t="s">
        <v>53</v>
      </c>
      <c r="C28" s="45"/>
      <c r="D28" s="45"/>
      <c r="E28" s="45"/>
      <c r="F28" s="45"/>
      <c r="G28" s="45" t="s">
        <v>54</v>
      </c>
      <c r="I28" s="36">
        <f>I27+I25</f>
        <v>110596.09800000001</v>
      </c>
    </row>
    <row r="29" spans="1:9" x14ac:dyDescent="0.25">
      <c r="A29" s="6"/>
      <c r="B29" s="6"/>
      <c r="C29" s="6"/>
      <c r="D29" s="6"/>
      <c r="E29" s="6"/>
      <c r="F29" s="6"/>
      <c r="G29" s="45"/>
    </row>
    <row r="30" spans="1:9" x14ac:dyDescent="0.25">
      <c r="A30" s="6"/>
      <c r="B30" s="6"/>
      <c r="C30" s="6"/>
      <c r="D30" s="6"/>
      <c r="E30" s="6"/>
      <c r="F30" s="6"/>
      <c r="G30" s="45"/>
    </row>
    <row r="31" spans="1:9" x14ac:dyDescent="0.25">
      <c r="A31" s="6" t="s">
        <v>21</v>
      </c>
      <c r="B31" s="6" t="s">
        <v>38</v>
      </c>
      <c r="C31" s="6"/>
      <c r="D31" s="6"/>
      <c r="E31" s="6"/>
      <c r="F31" s="6"/>
      <c r="G31" s="45"/>
    </row>
    <row r="32" spans="1:9" x14ac:dyDescent="0.25">
      <c r="A32" s="6"/>
      <c r="B32" s="6" t="s">
        <v>55</v>
      </c>
      <c r="C32" s="6"/>
      <c r="D32" s="6"/>
      <c r="E32" s="6"/>
      <c r="F32" s="6"/>
      <c r="G32" s="45" t="s">
        <v>56</v>
      </c>
      <c r="I32" s="36">
        <f>E5*G15</f>
        <v>180840</v>
      </c>
    </row>
    <row r="33" spans="1:9" x14ac:dyDescent="0.25">
      <c r="A33" s="6"/>
      <c r="B33" s="6" t="s">
        <v>57</v>
      </c>
      <c r="C33" s="6"/>
      <c r="D33" s="6"/>
      <c r="E33" s="6"/>
      <c r="F33" s="6"/>
      <c r="G33" s="45" t="s">
        <v>58</v>
      </c>
      <c r="I33" s="36">
        <f>E5-I32</f>
        <v>641160</v>
      </c>
    </row>
    <row r="34" spans="1:9" x14ac:dyDescent="0.25">
      <c r="A34" s="6"/>
      <c r="B34" s="6" t="s">
        <v>59</v>
      </c>
      <c r="C34" s="6"/>
      <c r="D34" s="6"/>
      <c r="E34" s="6"/>
      <c r="F34" s="6"/>
      <c r="G34" s="45"/>
      <c r="I34" s="36"/>
    </row>
    <row r="35" spans="1:9" x14ac:dyDescent="0.25">
      <c r="A35" s="6"/>
      <c r="B35" s="6" t="s">
        <v>60</v>
      </c>
      <c r="C35" s="6"/>
      <c r="D35" s="6"/>
      <c r="E35" s="6"/>
      <c r="F35" s="6"/>
      <c r="G35" s="45" t="s">
        <v>61</v>
      </c>
      <c r="I35" s="46">
        <f>I33/1.297</f>
        <v>494340.78643022361</v>
      </c>
    </row>
    <row r="36" spans="1:9" x14ac:dyDescent="0.25">
      <c r="A36" s="6"/>
      <c r="B36" s="6"/>
      <c r="C36" s="6"/>
      <c r="D36" s="6"/>
      <c r="E36" s="6"/>
      <c r="F36" s="6"/>
      <c r="G36" s="45" t="s">
        <v>62</v>
      </c>
      <c r="I36" s="46">
        <f>I33-I35</f>
        <v>146819.21356977639</v>
      </c>
    </row>
    <row r="37" spans="1:9" x14ac:dyDescent="0.25">
      <c r="A37" s="6"/>
      <c r="B37" s="6"/>
      <c r="C37" s="6"/>
      <c r="D37" s="6"/>
      <c r="E37" s="6"/>
      <c r="F37" s="6"/>
      <c r="G37" s="45"/>
      <c r="I37" s="46"/>
    </row>
    <row r="38" spans="1:9" x14ac:dyDescent="0.25">
      <c r="A38" s="6" t="s">
        <v>39</v>
      </c>
      <c r="B38" s="6" t="s">
        <v>40</v>
      </c>
      <c r="C38" s="6"/>
      <c r="D38" s="6"/>
      <c r="E38" s="6"/>
      <c r="F38" s="6"/>
    </row>
    <row r="39" spans="1:9" x14ac:dyDescent="0.25">
      <c r="A39" s="6"/>
      <c r="B39" s="6"/>
      <c r="C39" s="6"/>
      <c r="D39" s="6"/>
      <c r="E39" s="6"/>
      <c r="F39" s="6"/>
    </row>
    <row r="40" spans="1:9" x14ac:dyDescent="0.25">
      <c r="A40" s="6"/>
      <c r="B40" s="6"/>
      <c r="C40" s="6"/>
      <c r="D40" s="6" t="s">
        <v>65</v>
      </c>
      <c r="E40" s="6" t="s">
        <v>67</v>
      </c>
      <c r="F40" s="6"/>
      <c r="G40" s="45"/>
    </row>
    <row r="41" spans="1:9" x14ac:dyDescent="0.25">
      <c r="A41" s="6"/>
      <c r="B41" s="47" t="s">
        <v>63</v>
      </c>
      <c r="C41" s="6">
        <v>180840</v>
      </c>
      <c r="D41">
        <f>C41/($C$44*E41)</f>
        <v>1.4666666666666666E-2</v>
      </c>
      <c r="E41" s="6">
        <v>15</v>
      </c>
      <c r="F41" s="6"/>
      <c r="G41" s="45"/>
    </row>
    <row r="42" spans="1:9" x14ac:dyDescent="0.25">
      <c r="A42" s="6"/>
      <c r="B42" s="47" t="s">
        <v>64</v>
      </c>
      <c r="C42" s="6">
        <v>494340.78643022361</v>
      </c>
      <c r="D42">
        <f t="shared" ref="D42:D43" si="0">C42/($C$44*E42)</f>
        <v>1.2027756360832691E-2</v>
      </c>
      <c r="E42" s="6">
        <v>50</v>
      </c>
      <c r="F42" s="6"/>
      <c r="G42" s="6"/>
    </row>
    <row r="43" spans="1:9" x14ac:dyDescent="0.25">
      <c r="A43" s="6"/>
      <c r="B43" s="47" t="s">
        <v>68</v>
      </c>
      <c r="C43" s="6">
        <v>146819.21356977639</v>
      </c>
      <c r="D43">
        <f t="shared" si="0"/>
        <v>5.1032051988104407E-3</v>
      </c>
      <c r="E43" s="6">
        <v>35</v>
      </c>
      <c r="F43" s="6"/>
      <c r="G43" s="6"/>
    </row>
    <row r="44" spans="1:9" x14ac:dyDescent="0.25">
      <c r="B44" s="6" t="s">
        <v>66</v>
      </c>
      <c r="C44">
        <f>SUM(C41:C43)</f>
        <v>822000</v>
      </c>
    </row>
    <row r="46" spans="1:9" x14ac:dyDescent="0.25">
      <c r="C46" s="6">
        <v>0</v>
      </c>
      <c r="D46">
        <v>1.4666666666666666E-2</v>
      </c>
    </row>
    <row r="47" spans="1:9" x14ac:dyDescent="0.25">
      <c r="C47" s="6">
        <v>1</v>
      </c>
      <c r="D47">
        <v>1.4666666666666666E-2</v>
      </c>
    </row>
    <row r="48" spans="1:9" x14ac:dyDescent="0.25">
      <c r="C48" s="6">
        <v>2</v>
      </c>
      <c r="D48">
        <v>1.4666666666666666E-2</v>
      </c>
    </row>
    <row r="49" spans="3:4" x14ac:dyDescent="0.25">
      <c r="C49" s="6">
        <v>3</v>
      </c>
      <c r="D49">
        <v>1.4666666666666666E-2</v>
      </c>
    </row>
    <row r="50" spans="3:4" x14ac:dyDescent="0.25">
      <c r="C50" s="6">
        <v>4</v>
      </c>
      <c r="D50">
        <v>1.4666666666666666E-2</v>
      </c>
    </row>
    <row r="51" spans="3:4" x14ac:dyDescent="0.25">
      <c r="C51" s="6">
        <v>5</v>
      </c>
      <c r="D51">
        <v>1.4666666666666666E-2</v>
      </c>
    </row>
    <row r="52" spans="3:4" x14ac:dyDescent="0.25">
      <c r="C52" s="6">
        <v>6</v>
      </c>
      <c r="D52">
        <v>1.4666666666666666E-2</v>
      </c>
    </row>
    <row r="53" spans="3:4" x14ac:dyDescent="0.25">
      <c r="C53" s="6">
        <v>7</v>
      </c>
      <c r="D53">
        <v>1.4666666666666666E-2</v>
      </c>
    </row>
    <row r="54" spans="3:4" x14ac:dyDescent="0.25">
      <c r="C54" s="6">
        <v>8</v>
      </c>
      <c r="D54">
        <v>1.4666666666666666E-2</v>
      </c>
    </row>
    <row r="55" spans="3:4" x14ac:dyDescent="0.25">
      <c r="C55" s="6">
        <v>9</v>
      </c>
      <c r="D55">
        <v>1.4666666666666666E-2</v>
      </c>
    </row>
    <row r="56" spans="3:4" x14ac:dyDescent="0.25">
      <c r="C56" s="6">
        <v>10</v>
      </c>
      <c r="D56">
        <v>1.4666666666666666E-2</v>
      </c>
    </row>
    <row r="57" spans="3:4" x14ac:dyDescent="0.25">
      <c r="C57" s="6">
        <v>11</v>
      </c>
      <c r="D57">
        <v>1.4666666666666666E-2</v>
      </c>
    </row>
    <row r="58" spans="3:4" x14ac:dyDescent="0.25">
      <c r="C58" s="6">
        <v>12</v>
      </c>
      <c r="D58">
        <v>1.4666666666666666E-2</v>
      </c>
    </row>
    <row r="59" spans="3:4" x14ac:dyDescent="0.25">
      <c r="C59" s="6">
        <v>13</v>
      </c>
      <c r="D59">
        <v>1.4666666666666666E-2</v>
      </c>
    </row>
    <row r="60" spans="3:4" x14ac:dyDescent="0.25">
      <c r="C60" s="6">
        <v>14</v>
      </c>
      <c r="D60">
        <v>1.4666666666666666E-2</v>
      </c>
    </row>
    <row r="61" spans="3:4" x14ac:dyDescent="0.25">
      <c r="C61" s="6">
        <v>15</v>
      </c>
      <c r="D61">
        <v>1.4666666666666666E-2</v>
      </c>
    </row>
    <row r="62" spans="3:4" x14ac:dyDescent="0.25">
      <c r="C62" s="6">
        <v>16</v>
      </c>
      <c r="D62">
        <v>1.2027756360832691E-2</v>
      </c>
    </row>
    <row r="63" spans="3:4" x14ac:dyDescent="0.25">
      <c r="C63" s="6">
        <v>17</v>
      </c>
      <c r="D63">
        <v>1.2027756360832691E-2</v>
      </c>
    </row>
    <row r="64" spans="3:4" x14ac:dyDescent="0.25">
      <c r="C64" s="6">
        <v>18</v>
      </c>
      <c r="D64">
        <v>1.2027756360832691E-2</v>
      </c>
    </row>
    <row r="65" spans="3:4" x14ac:dyDescent="0.25">
      <c r="C65" s="6">
        <v>19</v>
      </c>
      <c r="D65">
        <v>1.2027756360832691E-2</v>
      </c>
    </row>
    <row r="66" spans="3:4" x14ac:dyDescent="0.25">
      <c r="C66" s="6">
        <v>20</v>
      </c>
      <c r="D66">
        <v>1.2027756360832691E-2</v>
      </c>
    </row>
    <row r="67" spans="3:4" x14ac:dyDescent="0.25">
      <c r="C67" s="6">
        <v>21</v>
      </c>
      <c r="D67">
        <v>1.2027756360832691E-2</v>
      </c>
    </row>
    <row r="68" spans="3:4" x14ac:dyDescent="0.25">
      <c r="C68" s="6">
        <v>22</v>
      </c>
      <c r="D68">
        <v>1.2027756360832691E-2</v>
      </c>
    </row>
    <row r="69" spans="3:4" x14ac:dyDescent="0.25">
      <c r="C69" s="6">
        <v>23</v>
      </c>
      <c r="D69">
        <v>1.2027756360832691E-2</v>
      </c>
    </row>
    <row r="70" spans="3:4" x14ac:dyDescent="0.25">
      <c r="C70" s="6">
        <v>24</v>
      </c>
      <c r="D70">
        <v>1.2027756360832691E-2</v>
      </c>
    </row>
    <row r="71" spans="3:4" x14ac:dyDescent="0.25">
      <c r="C71" s="6">
        <v>25</v>
      </c>
      <c r="D71">
        <v>1.2027756360832691E-2</v>
      </c>
    </row>
    <row r="72" spans="3:4" x14ac:dyDescent="0.25">
      <c r="C72" s="6">
        <v>26</v>
      </c>
      <c r="D72">
        <v>1.2027756360832691E-2</v>
      </c>
    </row>
    <row r="73" spans="3:4" x14ac:dyDescent="0.25">
      <c r="C73" s="6">
        <v>27</v>
      </c>
      <c r="D73">
        <v>1.2027756360832691E-2</v>
      </c>
    </row>
    <row r="74" spans="3:4" x14ac:dyDescent="0.25">
      <c r="C74" s="6">
        <v>28</v>
      </c>
      <c r="D74">
        <v>1.2027756360832691E-2</v>
      </c>
    </row>
    <row r="75" spans="3:4" x14ac:dyDescent="0.25">
      <c r="C75" s="6">
        <v>29</v>
      </c>
      <c r="D75">
        <v>1.2027756360832691E-2</v>
      </c>
    </row>
    <row r="76" spans="3:4" x14ac:dyDescent="0.25">
      <c r="C76" s="6">
        <v>30</v>
      </c>
      <c r="D76">
        <v>1.2027756360832691E-2</v>
      </c>
    </row>
    <row r="77" spans="3:4" x14ac:dyDescent="0.25">
      <c r="C77" s="6">
        <v>31</v>
      </c>
      <c r="D77">
        <v>1.2027756360832691E-2</v>
      </c>
    </row>
    <row r="78" spans="3:4" x14ac:dyDescent="0.25">
      <c r="C78" s="6">
        <v>32</v>
      </c>
      <c r="D78">
        <v>1.2027756360832691E-2</v>
      </c>
    </row>
    <row r="79" spans="3:4" x14ac:dyDescent="0.25">
      <c r="C79" s="6">
        <v>33</v>
      </c>
      <c r="D79">
        <v>1.2027756360832691E-2</v>
      </c>
    </row>
    <row r="80" spans="3:4" x14ac:dyDescent="0.25">
      <c r="C80" s="6">
        <v>34</v>
      </c>
      <c r="D80">
        <v>1.2027756360832691E-2</v>
      </c>
    </row>
    <row r="81" spans="3:4" x14ac:dyDescent="0.25">
      <c r="C81" s="6">
        <v>35</v>
      </c>
      <c r="D81">
        <v>1.2027756360832691E-2</v>
      </c>
    </row>
    <row r="82" spans="3:4" x14ac:dyDescent="0.25">
      <c r="C82" s="6">
        <v>36</v>
      </c>
      <c r="D82">
        <v>1.2027756360832691E-2</v>
      </c>
    </row>
    <row r="83" spans="3:4" x14ac:dyDescent="0.25">
      <c r="C83" s="6">
        <v>37</v>
      </c>
      <c r="D83">
        <v>1.2027756360832691E-2</v>
      </c>
    </row>
    <row r="84" spans="3:4" x14ac:dyDescent="0.25">
      <c r="C84" s="6">
        <v>38</v>
      </c>
      <c r="D84">
        <v>1.2027756360832691E-2</v>
      </c>
    </row>
    <row r="85" spans="3:4" x14ac:dyDescent="0.25">
      <c r="C85" s="6">
        <v>39</v>
      </c>
      <c r="D85">
        <v>1.2027756360832691E-2</v>
      </c>
    </row>
    <row r="86" spans="3:4" x14ac:dyDescent="0.25">
      <c r="C86" s="6">
        <v>40</v>
      </c>
      <c r="D86">
        <v>1.2027756360832691E-2</v>
      </c>
    </row>
    <row r="87" spans="3:4" x14ac:dyDescent="0.25">
      <c r="C87" s="6">
        <v>41</v>
      </c>
      <c r="D87">
        <v>1.2027756360832691E-2</v>
      </c>
    </row>
    <row r="88" spans="3:4" x14ac:dyDescent="0.25">
      <c r="C88" s="6">
        <v>42</v>
      </c>
      <c r="D88">
        <v>1.2027756360832691E-2</v>
      </c>
    </row>
    <row r="89" spans="3:4" x14ac:dyDescent="0.25">
      <c r="C89" s="6">
        <v>43</v>
      </c>
      <c r="D89">
        <v>1.2027756360832691E-2</v>
      </c>
    </row>
    <row r="90" spans="3:4" x14ac:dyDescent="0.25">
      <c r="C90" s="6">
        <v>44</v>
      </c>
      <c r="D90">
        <v>1.2027756360832691E-2</v>
      </c>
    </row>
    <row r="91" spans="3:4" x14ac:dyDescent="0.25">
      <c r="C91" s="6">
        <v>45</v>
      </c>
      <c r="D91">
        <v>1.2027756360832691E-2</v>
      </c>
    </row>
    <row r="92" spans="3:4" x14ac:dyDescent="0.25">
      <c r="C92" s="6">
        <v>46</v>
      </c>
      <c r="D92">
        <v>1.2027756360832691E-2</v>
      </c>
    </row>
    <row r="93" spans="3:4" x14ac:dyDescent="0.25">
      <c r="C93" s="6">
        <v>47</v>
      </c>
      <c r="D93">
        <v>1.2027756360832691E-2</v>
      </c>
    </row>
    <row r="94" spans="3:4" x14ac:dyDescent="0.25">
      <c r="C94" s="6">
        <v>48</v>
      </c>
      <c r="D94">
        <v>1.2027756360832691E-2</v>
      </c>
    </row>
    <row r="95" spans="3:4" x14ac:dyDescent="0.25">
      <c r="C95" s="6">
        <v>49</v>
      </c>
      <c r="D95">
        <v>1.2027756360832691E-2</v>
      </c>
    </row>
    <row r="96" spans="3:4" x14ac:dyDescent="0.25">
      <c r="C96" s="6">
        <v>50</v>
      </c>
      <c r="D96">
        <v>1.2027756360832691E-2</v>
      </c>
    </row>
    <row r="97" spans="3:4" x14ac:dyDescent="0.25">
      <c r="C97" s="6">
        <v>51</v>
      </c>
      <c r="D97">
        <v>1.2027756360832691E-2</v>
      </c>
    </row>
    <row r="98" spans="3:4" x14ac:dyDescent="0.25">
      <c r="C98" s="6">
        <v>52</v>
      </c>
      <c r="D98">
        <v>1.2027756360832691E-2</v>
      </c>
    </row>
    <row r="99" spans="3:4" x14ac:dyDescent="0.25">
      <c r="C99" s="6">
        <v>53</v>
      </c>
      <c r="D99">
        <v>1.2027756360832691E-2</v>
      </c>
    </row>
    <row r="100" spans="3:4" x14ac:dyDescent="0.25">
      <c r="C100" s="6">
        <v>54</v>
      </c>
      <c r="D100">
        <v>1.2027756360832691E-2</v>
      </c>
    </row>
    <row r="101" spans="3:4" x14ac:dyDescent="0.25">
      <c r="C101" s="6">
        <v>55</v>
      </c>
      <c r="D101">
        <v>1.2027756360832691E-2</v>
      </c>
    </row>
    <row r="102" spans="3:4" x14ac:dyDescent="0.25">
      <c r="C102" s="6">
        <v>56</v>
      </c>
      <c r="D102">
        <v>1.2027756360832691E-2</v>
      </c>
    </row>
    <row r="103" spans="3:4" x14ac:dyDescent="0.25">
      <c r="C103" s="6">
        <v>57</v>
      </c>
      <c r="D103">
        <v>1.2027756360832691E-2</v>
      </c>
    </row>
    <row r="104" spans="3:4" x14ac:dyDescent="0.25">
      <c r="C104" s="6">
        <v>58</v>
      </c>
      <c r="D104">
        <v>1.2027756360832691E-2</v>
      </c>
    </row>
    <row r="105" spans="3:4" x14ac:dyDescent="0.25">
      <c r="C105" s="6">
        <v>59</v>
      </c>
      <c r="D105">
        <v>1.2027756360832691E-2</v>
      </c>
    </row>
    <row r="106" spans="3:4" x14ac:dyDescent="0.25">
      <c r="C106" s="6">
        <v>60</v>
      </c>
      <c r="D106">
        <v>1.2027756360832691E-2</v>
      </c>
    </row>
    <row r="107" spans="3:4" x14ac:dyDescent="0.25">
      <c r="C107" s="6">
        <v>61</v>
      </c>
      <c r="D107">
        <v>1.2027756360832691E-2</v>
      </c>
    </row>
    <row r="108" spans="3:4" x14ac:dyDescent="0.25">
      <c r="C108" s="6">
        <v>62</v>
      </c>
      <c r="D108">
        <v>1.2027756360832691E-2</v>
      </c>
    </row>
    <row r="109" spans="3:4" x14ac:dyDescent="0.25">
      <c r="C109" s="6">
        <v>63</v>
      </c>
      <c r="D109">
        <v>1.2027756360832691E-2</v>
      </c>
    </row>
    <row r="110" spans="3:4" x14ac:dyDescent="0.25">
      <c r="C110" s="6">
        <v>64</v>
      </c>
      <c r="D110">
        <v>1.2027756360832691E-2</v>
      </c>
    </row>
    <row r="111" spans="3:4" x14ac:dyDescent="0.25">
      <c r="C111" s="6">
        <v>65</v>
      </c>
      <c r="D111">
        <v>1.2027756360832691E-2</v>
      </c>
    </row>
    <row r="112" spans="3:4" x14ac:dyDescent="0.25">
      <c r="C112" s="6">
        <v>66</v>
      </c>
      <c r="D112">
        <v>5.1032051988104407E-3</v>
      </c>
    </row>
    <row r="113" spans="3:4" x14ac:dyDescent="0.25">
      <c r="C113" s="6">
        <v>67</v>
      </c>
      <c r="D113">
        <v>5.1032051988104407E-3</v>
      </c>
    </row>
    <row r="114" spans="3:4" x14ac:dyDescent="0.25">
      <c r="C114" s="6">
        <v>68</v>
      </c>
      <c r="D114">
        <v>5.1032051988104407E-3</v>
      </c>
    </row>
    <row r="115" spans="3:4" x14ac:dyDescent="0.25">
      <c r="C115" s="6">
        <v>69</v>
      </c>
      <c r="D115">
        <v>5.1032051988104407E-3</v>
      </c>
    </row>
    <row r="116" spans="3:4" x14ac:dyDescent="0.25">
      <c r="C116" s="6">
        <v>70</v>
      </c>
      <c r="D116">
        <v>5.1032051988104407E-3</v>
      </c>
    </row>
    <row r="117" spans="3:4" x14ac:dyDescent="0.25">
      <c r="C117" s="6">
        <v>71</v>
      </c>
      <c r="D117">
        <v>5.1032051988104407E-3</v>
      </c>
    </row>
    <row r="118" spans="3:4" x14ac:dyDescent="0.25">
      <c r="C118" s="6">
        <v>72</v>
      </c>
      <c r="D118">
        <v>5.1032051988104407E-3</v>
      </c>
    </row>
    <row r="119" spans="3:4" x14ac:dyDescent="0.25">
      <c r="C119" s="6">
        <v>73</v>
      </c>
      <c r="D119">
        <v>5.1032051988104407E-3</v>
      </c>
    </row>
    <row r="120" spans="3:4" x14ac:dyDescent="0.25">
      <c r="C120" s="6">
        <v>74</v>
      </c>
      <c r="D120">
        <v>5.1032051988104407E-3</v>
      </c>
    </row>
    <row r="121" spans="3:4" x14ac:dyDescent="0.25">
      <c r="C121" s="6">
        <v>75</v>
      </c>
      <c r="D121">
        <v>5.1032051988104407E-3</v>
      </c>
    </row>
    <row r="122" spans="3:4" x14ac:dyDescent="0.25">
      <c r="C122" s="6">
        <v>76</v>
      </c>
      <c r="D122">
        <v>5.1032051988104407E-3</v>
      </c>
    </row>
    <row r="123" spans="3:4" x14ac:dyDescent="0.25">
      <c r="C123" s="6">
        <v>77</v>
      </c>
      <c r="D123">
        <v>5.1032051988104407E-3</v>
      </c>
    </row>
    <row r="124" spans="3:4" x14ac:dyDescent="0.25">
      <c r="C124" s="6">
        <v>78</v>
      </c>
      <c r="D124">
        <v>5.1032051988104407E-3</v>
      </c>
    </row>
    <row r="125" spans="3:4" x14ac:dyDescent="0.25">
      <c r="C125" s="6">
        <v>79</v>
      </c>
      <c r="D125">
        <v>5.1032051988104407E-3</v>
      </c>
    </row>
    <row r="126" spans="3:4" x14ac:dyDescent="0.25">
      <c r="C126" s="6">
        <v>80</v>
      </c>
      <c r="D126">
        <v>5.1032051988104407E-3</v>
      </c>
    </row>
    <row r="127" spans="3:4" x14ac:dyDescent="0.25">
      <c r="C127" s="6">
        <v>81</v>
      </c>
      <c r="D127">
        <v>5.1032051988104407E-3</v>
      </c>
    </row>
    <row r="128" spans="3:4" x14ac:dyDescent="0.25">
      <c r="C128" s="6">
        <v>82</v>
      </c>
      <c r="D128">
        <v>5.1032051988104407E-3</v>
      </c>
    </row>
    <row r="129" spans="3:4" x14ac:dyDescent="0.25">
      <c r="C129" s="6">
        <v>83</v>
      </c>
      <c r="D129">
        <v>5.1032051988104407E-3</v>
      </c>
    </row>
    <row r="130" spans="3:4" x14ac:dyDescent="0.25">
      <c r="C130" s="6">
        <v>84</v>
      </c>
      <c r="D130">
        <v>5.1032051988104407E-3</v>
      </c>
    </row>
    <row r="131" spans="3:4" x14ac:dyDescent="0.25">
      <c r="C131" s="6">
        <v>85</v>
      </c>
      <c r="D131">
        <v>5.1032051988104407E-3</v>
      </c>
    </row>
    <row r="132" spans="3:4" x14ac:dyDescent="0.25">
      <c r="C132" s="6">
        <v>86</v>
      </c>
      <c r="D132">
        <v>5.1032051988104407E-3</v>
      </c>
    </row>
    <row r="133" spans="3:4" x14ac:dyDescent="0.25">
      <c r="C133" s="6">
        <v>87</v>
      </c>
      <c r="D133">
        <v>5.1032051988104407E-3</v>
      </c>
    </row>
    <row r="134" spans="3:4" x14ac:dyDescent="0.25">
      <c r="C134" s="6">
        <v>88</v>
      </c>
      <c r="D134">
        <v>5.1032051988104407E-3</v>
      </c>
    </row>
    <row r="135" spans="3:4" x14ac:dyDescent="0.25">
      <c r="C135" s="6">
        <v>89</v>
      </c>
      <c r="D135">
        <v>5.1032051988104407E-3</v>
      </c>
    </row>
    <row r="136" spans="3:4" x14ac:dyDescent="0.25">
      <c r="C136" s="6">
        <v>90</v>
      </c>
      <c r="D136">
        <v>5.1032051988104407E-3</v>
      </c>
    </row>
    <row r="137" spans="3:4" x14ac:dyDescent="0.25">
      <c r="C137" s="6">
        <v>91</v>
      </c>
      <c r="D137">
        <v>5.1032051988104407E-3</v>
      </c>
    </row>
    <row r="138" spans="3:4" x14ac:dyDescent="0.25">
      <c r="C138" s="6">
        <v>92</v>
      </c>
      <c r="D138">
        <v>5.1032051988104407E-3</v>
      </c>
    </row>
    <row r="139" spans="3:4" x14ac:dyDescent="0.25">
      <c r="C139" s="6">
        <v>93</v>
      </c>
      <c r="D139">
        <v>5.1032051988104407E-3</v>
      </c>
    </row>
    <row r="140" spans="3:4" x14ac:dyDescent="0.25">
      <c r="C140" s="6">
        <v>94</v>
      </c>
      <c r="D140">
        <v>5.1032051988104407E-3</v>
      </c>
    </row>
    <row r="141" spans="3:4" x14ac:dyDescent="0.25">
      <c r="C141" s="6">
        <v>95</v>
      </c>
      <c r="D141">
        <v>5.1032051988104407E-3</v>
      </c>
    </row>
    <row r="142" spans="3:4" x14ac:dyDescent="0.25">
      <c r="C142" s="6">
        <v>96</v>
      </c>
      <c r="D142">
        <v>5.1032051988104407E-3</v>
      </c>
    </row>
    <row r="143" spans="3:4" x14ac:dyDescent="0.25">
      <c r="C143" s="6">
        <v>97</v>
      </c>
      <c r="D143">
        <v>5.1032051988104407E-3</v>
      </c>
    </row>
    <row r="144" spans="3:4" x14ac:dyDescent="0.25">
      <c r="C144" s="6">
        <v>98</v>
      </c>
      <c r="D144">
        <v>5.1032051988104407E-3</v>
      </c>
    </row>
    <row r="145" spans="3:4" x14ac:dyDescent="0.25">
      <c r="C145" s="6">
        <v>99</v>
      </c>
      <c r="D145">
        <v>5.1032051988104407E-3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Es.1</vt:lpstr>
      <vt:lpstr>Es.2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cp:lastPrinted>2016-06-14T06:05:22Z</cp:lastPrinted>
  <dcterms:created xsi:type="dcterms:W3CDTF">2016-06-14T05:10:45Z</dcterms:created>
  <dcterms:modified xsi:type="dcterms:W3CDTF">2019-05-29T16:11:31Z</dcterms:modified>
</cp:coreProperties>
</file>