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ssandra De Rose\Desktop\"/>
    </mc:Choice>
  </mc:AlternateContent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36" i="1"/>
  <c r="I37" i="1"/>
  <c r="I38" i="1"/>
  <c r="I39" i="1"/>
  <c r="I40" i="1"/>
  <c r="I41" i="1"/>
  <c r="I34" i="1"/>
  <c r="H35" i="1"/>
  <c r="H36" i="1"/>
  <c r="H37" i="1"/>
  <c r="H38" i="1"/>
  <c r="H39" i="1"/>
  <c r="H40" i="1"/>
  <c r="H41" i="1"/>
  <c r="H34" i="1"/>
  <c r="I47" i="1"/>
  <c r="H47" i="1"/>
  <c r="E46" i="1"/>
  <c r="I45" i="1"/>
  <c r="F45" i="1"/>
  <c r="F42" i="1"/>
  <c r="E42" i="1"/>
  <c r="F35" i="1"/>
  <c r="F36" i="1"/>
  <c r="F37" i="1"/>
  <c r="F38" i="1"/>
  <c r="F39" i="1"/>
  <c r="F40" i="1"/>
  <c r="F41" i="1"/>
  <c r="F34" i="1"/>
  <c r="E35" i="1"/>
  <c r="E36" i="1"/>
  <c r="E37" i="1"/>
  <c r="E38" i="1"/>
  <c r="E39" i="1"/>
  <c r="E40" i="1"/>
  <c r="E41" i="1"/>
  <c r="E34" i="1"/>
  <c r="D41" i="1"/>
  <c r="D40" i="1"/>
  <c r="D39" i="1"/>
  <c r="D38" i="1"/>
  <c r="D37" i="1"/>
  <c r="D36" i="1"/>
  <c r="D35" i="1"/>
  <c r="D34" i="1"/>
  <c r="I29" i="1"/>
  <c r="I28" i="1"/>
  <c r="I26" i="1"/>
</calcChain>
</file>

<file path=xl/sharedStrings.xml><?xml version="1.0" encoding="utf-8"?>
<sst xmlns="http://schemas.openxmlformats.org/spreadsheetml/2006/main" count="71" uniqueCount="71">
  <si>
    <t xml:space="preserve">     età</t>
  </si>
  <si>
    <t xml:space="preserve">   PROVA SCRITTA DI DEMOGRAFIA</t>
  </si>
  <si>
    <t>NOME E COGNOME</t>
  </si>
  <si>
    <t>MATRICOLA</t>
  </si>
  <si>
    <t>Es. 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</si>
  <si>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</si>
  <si>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</si>
  <si>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</si>
  <si>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</si>
  <si>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</si>
  <si>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</si>
  <si>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</si>
  <si>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</si>
  <si>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</si>
  <si>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Es. 2</t>
  </si>
  <si>
    <t>Fino a 17</t>
  </si>
  <si>
    <t>18-24</t>
  </si>
  <si>
    <t>25-29</t>
  </si>
  <si>
    <t>30-34</t>
  </si>
  <si>
    <t>60-64</t>
  </si>
  <si>
    <t>Totale</t>
  </si>
  <si>
    <t>età</t>
  </si>
  <si>
    <t>Maschi</t>
  </si>
  <si>
    <t>Femmine</t>
  </si>
  <si>
    <t>Calcolare:</t>
  </si>
  <si>
    <t>35-49</t>
  </si>
  <si>
    <t>50-59</t>
  </si>
  <si>
    <t>1.1.2015</t>
  </si>
  <si>
    <t>1.1.2016</t>
  </si>
  <si>
    <t>1.1.2017</t>
  </si>
  <si>
    <t>1.1.2018</t>
  </si>
  <si>
    <r>
      <t>a) A quale generazione appartengono le donne di 30 anni all'1.1.2016 (</t>
    </r>
    <r>
      <rPr>
        <vertAlign val="subscript"/>
        <sz val="11"/>
        <color theme="1"/>
        <rFont val="Calibri"/>
        <family val="2"/>
        <scheme val="minor"/>
      </rPr>
      <t>1.1.2016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>)?</t>
    </r>
  </si>
  <si>
    <r>
      <t xml:space="preserve">b) E a quale le donne </t>
    </r>
    <r>
      <rPr>
        <vertAlign val="subscript"/>
        <sz val="11"/>
        <color theme="1"/>
        <rFont val="Calibri"/>
        <family val="2"/>
        <scheme val="minor"/>
      </rPr>
      <t>1.1.2017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>?</t>
    </r>
  </si>
  <si>
    <t>e) Quanti sono i morti nella figura bchd? Come si indicano in formula?</t>
  </si>
  <si>
    <t>d) Quante sono i morti di 30 anni nel 2016? A quale figura corrispondono?</t>
  </si>
  <si>
    <t>65-99</t>
  </si>
  <si>
    <t>al 1° gennaio 2017</t>
  </si>
  <si>
    <t xml:space="preserve"> Sia data la distribuzione degli Stranieri residenti in Italia per classe di età e genere, </t>
  </si>
  <si>
    <t>a) Rapporto di Mascolinità complessivo</t>
  </si>
  <si>
    <t>b) Un opportuno Indice di vecchiaia per i due generi separatamente</t>
  </si>
  <si>
    <t>c) Disegnare la Piramide delle età</t>
  </si>
  <si>
    <t xml:space="preserve">d) Commentare brevemente i risultati ottenuti </t>
  </si>
  <si>
    <t>a) Età media di Maschi e Femmine</t>
  </si>
  <si>
    <t>f) Qual è la probabilità di morire a 31 anni?</t>
  </si>
  <si>
    <t xml:space="preserve">          APPELLO 10 GENNAIO 2018</t>
  </si>
  <si>
    <t>Disporre sul diagramma di Lexis i seguenti dati, relativi alla popolazione Femminile</t>
  </si>
  <si>
    <t>c) Quante sono le donne nate nel 1985 che compiono il 31° compleanno?</t>
  </si>
  <si>
    <r>
      <rPr>
        <vertAlign val="subscript"/>
        <sz val="11"/>
        <color theme="1"/>
        <rFont val="Calibri"/>
        <family val="2"/>
        <scheme val="minor"/>
      </rPr>
      <t>1.1.2016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 xml:space="preserve"> = </t>
    </r>
  </si>
  <si>
    <r>
      <rPr>
        <vertAlign val="subscript"/>
        <sz val="11"/>
        <color theme="1"/>
        <rFont val="Calibri"/>
        <family val="2"/>
        <scheme val="minor"/>
      </rPr>
      <t>1.1.2017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31</t>
    </r>
    <r>
      <rPr>
        <sz val="11"/>
        <color theme="1"/>
        <rFont val="Calibri"/>
        <family val="2"/>
        <scheme val="minor"/>
      </rPr>
      <t xml:space="preserve"> = </t>
    </r>
  </si>
  <si>
    <r>
      <rPr>
        <vertAlign val="subscript"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30</t>
    </r>
    <r>
      <rPr>
        <vertAlign val="superscript"/>
        <sz val="11"/>
        <color theme="1"/>
        <rFont val="Calibri"/>
        <family val="2"/>
        <scheme val="minor"/>
      </rPr>
      <t>1985</t>
    </r>
    <r>
      <rPr>
        <sz val="11"/>
        <color theme="1"/>
        <rFont val="Calibri"/>
        <family val="2"/>
        <scheme val="minor"/>
      </rPr>
      <t xml:space="preserve">=  </t>
    </r>
  </si>
  <si>
    <r>
      <rPr>
        <vertAlign val="subscript"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31</t>
    </r>
    <r>
      <rPr>
        <vertAlign val="superscript"/>
        <sz val="11"/>
        <color theme="1"/>
        <rFont val="Calibri"/>
        <family val="2"/>
        <scheme val="minor"/>
      </rPr>
      <t xml:space="preserve">1985 </t>
    </r>
    <r>
      <rPr>
        <sz val="11"/>
        <color theme="1"/>
        <rFont val="Calibri"/>
        <family val="2"/>
        <scheme val="minor"/>
      </rPr>
      <t xml:space="preserve">= </t>
    </r>
  </si>
  <si>
    <r>
      <rPr>
        <vertAlign val="subscript"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30</t>
    </r>
    <r>
      <rPr>
        <vertAlign val="superscript"/>
        <sz val="11"/>
        <color theme="1"/>
        <rFont val="Calibri"/>
        <family val="2"/>
        <scheme val="minor"/>
      </rPr>
      <t xml:space="preserve">1986 </t>
    </r>
    <r>
      <rPr>
        <sz val="11"/>
        <color theme="1"/>
        <rFont val="Calibri"/>
        <family val="2"/>
        <scheme val="minor"/>
      </rPr>
      <t xml:space="preserve">= </t>
    </r>
  </si>
  <si>
    <t>cb</t>
  </si>
  <si>
    <t>hd</t>
  </si>
  <si>
    <t>bcd</t>
  </si>
  <si>
    <t>dhi</t>
  </si>
  <si>
    <t>ebd</t>
  </si>
  <si>
    <t>x medio M=</t>
  </si>
  <si>
    <t>x medio F=</t>
  </si>
  <si>
    <t xml:space="preserve"> o 90,96/100</t>
  </si>
  <si>
    <t xml:space="preserve"> a mano con basi dei rettangoli diverse = ax</t>
  </si>
  <si>
    <t>densità M</t>
  </si>
  <si>
    <t>densità F</t>
  </si>
  <si>
    <r>
      <t>x</t>
    </r>
    <r>
      <rPr>
        <vertAlign val="superscript"/>
        <sz val="11"/>
        <color rgb="FFFF0000"/>
        <rFont val="Calibri"/>
        <family val="2"/>
        <scheme val="minor"/>
      </rPr>
      <t>c</t>
    </r>
  </si>
  <si>
    <r>
      <t>x</t>
    </r>
    <r>
      <rPr>
        <vertAlign val="superscript"/>
        <sz val="11"/>
        <color rgb="FFFF0000"/>
        <rFont val="Calibri"/>
        <family val="2"/>
        <scheme val="minor"/>
      </rPr>
      <t>c</t>
    </r>
    <r>
      <rPr>
        <sz val="11"/>
        <color rgb="FFFF0000"/>
        <rFont val="Calibri"/>
        <family val="2"/>
        <scheme val="minor"/>
      </rPr>
      <t>*P</t>
    </r>
    <r>
      <rPr>
        <vertAlign val="superscript"/>
        <sz val="11"/>
        <color rgb="FFFF0000"/>
        <rFont val="Calibri"/>
        <family val="2"/>
        <scheme val="minor"/>
      </rPr>
      <t>M</t>
    </r>
    <r>
      <rPr>
        <sz val="11"/>
        <color rgb="FFFF0000"/>
        <rFont val="Calibri"/>
        <family val="2"/>
        <scheme val="minor"/>
      </rPr>
      <t>x</t>
    </r>
  </si>
  <si>
    <r>
      <t>x</t>
    </r>
    <r>
      <rPr>
        <vertAlign val="superscript"/>
        <sz val="11"/>
        <color rgb="FFFF0000"/>
        <rFont val="Calibri"/>
        <family val="2"/>
        <scheme val="minor"/>
      </rPr>
      <t>c</t>
    </r>
    <r>
      <rPr>
        <sz val="11"/>
        <color rgb="FFFF0000"/>
        <rFont val="Calibri"/>
        <family val="2"/>
        <scheme val="minor"/>
      </rPr>
      <t>*P</t>
    </r>
    <r>
      <rPr>
        <vertAlign val="superscript"/>
        <sz val="11"/>
        <color rgb="FFFF0000"/>
        <rFont val="Calibri"/>
        <family val="2"/>
        <scheme val="minor"/>
      </rPr>
      <t>F</t>
    </r>
    <r>
      <rPr>
        <sz val="11"/>
        <color rgb="FFFF0000"/>
        <rFont val="Calibri"/>
        <family val="2"/>
        <scheme val="minor"/>
      </rPr>
      <t>x</t>
    </r>
  </si>
  <si>
    <r>
      <t>a</t>
    </r>
    <r>
      <rPr>
        <vertAlign val="subscript"/>
        <sz val="11"/>
        <color rgb="FFFF0000"/>
        <rFont val="Calibri"/>
        <family val="2"/>
        <scheme val="minor"/>
      </rPr>
      <t>x</t>
    </r>
  </si>
  <si>
    <t>bcde  =</t>
  </si>
  <si>
    <r>
      <rPr>
        <vertAlign val="subscript"/>
        <sz val="11"/>
        <color rgb="FFFF0000"/>
        <rFont val="Calibri"/>
        <family val="2"/>
        <scheme val="minor"/>
      </rPr>
      <t>2016</t>
    </r>
    <r>
      <rPr>
        <sz val="11"/>
        <color rgb="FFFF0000"/>
        <rFont val="Calibri"/>
        <family val="2"/>
        <scheme val="minor"/>
      </rPr>
      <t>P</t>
    </r>
    <r>
      <rPr>
        <vertAlign val="superscript"/>
        <sz val="11"/>
        <color rgb="FFFF0000"/>
        <rFont val="Calibri"/>
        <family val="2"/>
        <scheme val="minor"/>
      </rPr>
      <t>1985  =</t>
    </r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</si>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</sst>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0" xfId="0" applyNumberForma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0" fillId="0" borderId="0" xfId="0" applyFont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0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/>
    <xf numFmtId="0" fontId="8" fillId="0" borderId="0" xfId="0" applyFont="1" applyFill="1" applyBorder="1"/>
    <xf numFmtId="0" fontId="8" fillId="0" borderId="0" xfId="0" quotePrefix="1" applyFont="1"/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</xdr:colOff>
      <xdr:row>10</xdr:row>
      <xdr:rowOff>175260</xdr:rowOff>
    </xdr:from>
    <xdr:to>
      <xdr:col>4</xdr:col>
      <xdr:colOff>7620</xdr:colOff>
      <xdr:row>19</xdr:row>
      <xdr:rowOff>205740</xdr:rowOff>
    </xdr:to>
    <xdr:cxnSp macro="">
      <xdr:nvCxnSpPr>
        <xdr:cNvPr id="17" name="Connettore 1 1"/>
        <xdr:cNvCxnSpPr>
          <a:endCxn id="23" idx="6"/>
        </xdr:cNvCxnSpPr>
      </xdr:nvCxnSpPr>
      <xdr:spPr>
        <a:xfrm flipH="1">
          <a:off x="617219" y="2095500"/>
          <a:ext cx="2004061" cy="17678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0</xdr:rowOff>
    </xdr:from>
    <xdr:to>
      <xdr:col>4</xdr:col>
      <xdr:colOff>7620</xdr:colOff>
      <xdr:row>19</xdr:row>
      <xdr:rowOff>205740</xdr:rowOff>
    </xdr:to>
    <xdr:cxnSp macro="">
      <xdr:nvCxnSpPr>
        <xdr:cNvPr id="18" name="Connettore 1 2"/>
        <xdr:cNvCxnSpPr/>
      </xdr:nvCxnSpPr>
      <xdr:spPr>
        <a:xfrm flipH="1">
          <a:off x="1219200" y="3444240"/>
          <a:ext cx="1226820" cy="1181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137160</xdr:rowOff>
    </xdr:from>
    <xdr:to>
      <xdr:col>1</xdr:col>
      <xdr:colOff>0</xdr:colOff>
      <xdr:row>20</xdr:row>
      <xdr:rowOff>7620</xdr:rowOff>
    </xdr:to>
    <xdr:cxnSp macro="">
      <xdr:nvCxnSpPr>
        <xdr:cNvPr id="19" name="Connettore 2 18"/>
        <xdr:cNvCxnSpPr/>
      </xdr:nvCxnSpPr>
      <xdr:spPr>
        <a:xfrm flipV="1">
          <a:off x="609600" y="1691640"/>
          <a:ext cx="0" cy="218694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7620</xdr:rowOff>
    </xdr:from>
    <xdr:to>
      <xdr:col>2</xdr:col>
      <xdr:colOff>7620</xdr:colOff>
      <xdr:row>20</xdr:row>
      <xdr:rowOff>15240</xdr:rowOff>
    </xdr:to>
    <xdr:cxnSp macro="">
      <xdr:nvCxnSpPr>
        <xdr:cNvPr id="20" name="Connettore 1 4"/>
        <xdr:cNvCxnSpPr/>
      </xdr:nvCxnSpPr>
      <xdr:spPr>
        <a:xfrm flipH="1">
          <a:off x="1219200" y="4030980"/>
          <a:ext cx="7620" cy="6172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0</xdr:colOff>
      <xdr:row>20</xdr:row>
      <xdr:rowOff>15240</xdr:rowOff>
    </xdr:to>
    <xdr:cxnSp macro="">
      <xdr:nvCxnSpPr>
        <xdr:cNvPr id="21" name="Connettore 1 5"/>
        <xdr:cNvCxnSpPr/>
      </xdr:nvCxnSpPr>
      <xdr:spPr>
        <a:xfrm>
          <a:off x="1828800" y="2011680"/>
          <a:ext cx="0" cy="11125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7620</xdr:rowOff>
    </xdr:from>
    <xdr:to>
      <xdr:col>4</xdr:col>
      <xdr:colOff>7620</xdr:colOff>
      <xdr:row>19</xdr:row>
      <xdr:rowOff>175260</xdr:rowOff>
    </xdr:to>
    <xdr:cxnSp macro="">
      <xdr:nvCxnSpPr>
        <xdr:cNvPr id="22" name="Connettore 1 6"/>
        <xdr:cNvCxnSpPr/>
      </xdr:nvCxnSpPr>
      <xdr:spPr>
        <a:xfrm flipH="1">
          <a:off x="2438400" y="1470660"/>
          <a:ext cx="7620" cy="16306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723900</xdr:colOff>
      <xdr:row>19</xdr:row>
      <xdr:rowOff>167640</xdr:rowOff>
    </xdr:from>
    <xdr:to>
      <xdr:col>1</xdr:col>
      <xdr:colOff>7619</xdr:colOff>
      <xdr:row>20</xdr:row>
      <xdr:rowOff>30479</xdr:rowOff>
    </xdr:to>
    <xdr:sp macro="" textlink="">
      <xdr:nvSpPr>
        <xdr:cNvPr id="23" name="Ovale 22"/>
        <xdr:cNvSpPr/>
      </xdr:nvSpPr>
      <xdr:spPr>
        <a:xfrm>
          <a:off x="609600" y="3093720"/>
          <a:ext cx="7619" cy="45719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601980</xdr:colOff>
      <xdr:row>20</xdr:row>
      <xdr:rowOff>0</xdr:rowOff>
    </xdr:from>
    <xdr:to>
      <xdr:col>4</xdr:col>
      <xdr:colOff>167640</xdr:colOff>
      <xdr:row>20</xdr:row>
      <xdr:rowOff>7620</xdr:rowOff>
    </xdr:to>
    <xdr:cxnSp macro="">
      <xdr:nvCxnSpPr>
        <xdr:cNvPr id="33" name="Connettore 2 32"/>
        <xdr:cNvCxnSpPr/>
      </xdr:nvCxnSpPr>
      <xdr:spPr>
        <a:xfrm>
          <a:off x="2506980" y="4632960"/>
          <a:ext cx="17526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17</xdr:row>
      <xdr:rowOff>0</xdr:rowOff>
    </xdr:from>
    <xdr:to>
      <xdr:col>4</xdr:col>
      <xdr:colOff>0</xdr:colOff>
      <xdr:row>20</xdr:row>
      <xdr:rowOff>7620</xdr:rowOff>
    </xdr:to>
    <xdr:cxnSp macro="">
      <xdr:nvCxnSpPr>
        <xdr:cNvPr id="37" name="Connettore 1 2"/>
        <xdr:cNvCxnSpPr/>
      </xdr:nvCxnSpPr>
      <xdr:spPr>
        <a:xfrm flipH="1">
          <a:off x="1836420" y="4572000"/>
          <a:ext cx="601980" cy="5562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11</xdr:row>
      <xdr:rowOff>7620</xdr:rowOff>
    </xdr:from>
    <xdr:to>
      <xdr:col>3</xdr:col>
      <xdr:colOff>7620</xdr:colOff>
      <xdr:row>17</xdr:row>
      <xdr:rowOff>0</xdr:rowOff>
    </xdr:to>
    <xdr:cxnSp macro="">
      <xdr:nvCxnSpPr>
        <xdr:cNvPr id="42" name="Connettore 1 2"/>
        <xdr:cNvCxnSpPr/>
      </xdr:nvCxnSpPr>
      <xdr:spPr>
        <a:xfrm flipH="1">
          <a:off x="617220" y="3482340"/>
          <a:ext cx="1219200" cy="10896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7620</xdr:rowOff>
    </xdr:from>
    <xdr:to>
      <xdr:col>2</xdr:col>
      <xdr:colOff>0</xdr:colOff>
      <xdr:row>14</xdr:row>
      <xdr:rowOff>7620</xdr:rowOff>
    </xdr:to>
    <xdr:cxnSp macro="">
      <xdr:nvCxnSpPr>
        <xdr:cNvPr id="43" name="Connettore 1 2"/>
        <xdr:cNvCxnSpPr/>
      </xdr:nvCxnSpPr>
      <xdr:spPr>
        <a:xfrm flipH="1">
          <a:off x="609600" y="2872740"/>
          <a:ext cx="632460" cy="5791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15241</xdr:rowOff>
    </xdr:from>
    <xdr:to>
      <xdr:col>1</xdr:col>
      <xdr:colOff>0</xdr:colOff>
      <xdr:row>21</xdr:row>
      <xdr:rowOff>144780</xdr:rowOff>
    </xdr:to>
    <xdr:cxnSp macro="">
      <xdr:nvCxnSpPr>
        <xdr:cNvPr id="3" name="Connettore 2 2"/>
        <xdr:cNvCxnSpPr/>
      </xdr:nvCxnSpPr>
      <xdr:spPr>
        <a:xfrm flipV="1">
          <a:off x="609600" y="4648201"/>
          <a:ext cx="0" cy="312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20</xdr:row>
      <xdr:rowOff>7621</xdr:rowOff>
    </xdr:from>
    <xdr:to>
      <xdr:col>1</xdr:col>
      <xdr:colOff>624840</xdr:colOff>
      <xdr:row>21</xdr:row>
      <xdr:rowOff>137160</xdr:rowOff>
    </xdr:to>
    <xdr:cxnSp macro="">
      <xdr:nvCxnSpPr>
        <xdr:cNvPr id="16" name="Connettore 2 15"/>
        <xdr:cNvCxnSpPr/>
      </xdr:nvCxnSpPr>
      <xdr:spPr>
        <a:xfrm flipV="1">
          <a:off x="1234440" y="4640581"/>
          <a:ext cx="0" cy="312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7620</xdr:rowOff>
    </xdr:from>
    <xdr:to>
      <xdr:col>3</xdr:col>
      <xdr:colOff>0</xdr:colOff>
      <xdr:row>21</xdr:row>
      <xdr:rowOff>137159</xdr:rowOff>
    </xdr:to>
    <xdr:cxnSp macro="">
      <xdr:nvCxnSpPr>
        <xdr:cNvPr id="24" name="Connettore 2 23"/>
        <xdr:cNvCxnSpPr/>
      </xdr:nvCxnSpPr>
      <xdr:spPr>
        <a:xfrm flipV="1">
          <a:off x="1905000" y="4640580"/>
          <a:ext cx="0" cy="312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0</xdr:colOff>
      <xdr:row>21</xdr:row>
      <xdr:rowOff>129539</xdr:rowOff>
    </xdr:to>
    <xdr:cxnSp macro="">
      <xdr:nvCxnSpPr>
        <xdr:cNvPr id="26" name="Connettore 2 25"/>
        <xdr:cNvCxnSpPr/>
      </xdr:nvCxnSpPr>
      <xdr:spPr>
        <a:xfrm flipV="1">
          <a:off x="2613660" y="4632960"/>
          <a:ext cx="0" cy="3124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" workbookViewId="0">
      <selection activeCell="L42" sqref="L42"/>
    </sheetView>
  </sheetViews>
  <sheetFormatPr defaultRowHeight="14.4" x14ac:dyDescent="0.3"/>
  <cols>
    <col min="1" max="1" width="8.88671875" customWidth="1"/>
    <col min="2" max="2" width="9.21875" customWidth="1"/>
    <col min="3" max="3" width="9.6640625" customWidth="1"/>
    <col min="4" max="4" width="10.44140625" bestFit="1" customWidth="1"/>
    <col min="5" max="5" width="11.109375" bestFit="1" customWidth="1"/>
    <col min="6" max="6" width="11" bestFit="1" customWidth="1"/>
    <col min="7" max="7" width="2.88671875" customWidth="1"/>
    <col min="8" max="9" width="9" bestFit="1" customWidth="1"/>
  </cols>
  <sheetData>
    <row r="1" spans="1:9" ht="15.6" x14ac:dyDescent="0.3">
      <c r="A1" s="14"/>
      <c r="B1" s="14" t="s">
        <v>1</v>
      </c>
      <c r="D1" s="14"/>
      <c r="E1" s="14"/>
      <c r="F1" s="14"/>
    </row>
    <row r="2" spans="1:9" ht="15.6" x14ac:dyDescent="0.3">
      <c r="A2" s="14"/>
      <c r="B2" s="15" t="s">
        <v>44</v>
      </c>
      <c r="E2" s="14"/>
      <c r="F2" s="14"/>
    </row>
    <row r="3" spans="1:9" ht="15.6" x14ac:dyDescent="0.3">
      <c r="A3" s="14"/>
      <c r="B3" s="14"/>
      <c r="C3" s="14"/>
      <c r="D3" s="14"/>
      <c r="E3" s="14"/>
      <c r="F3" s="14"/>
    </row>
    <row r="4" spans="1:9" ht="15.6" x14ac:dyDescent="0.3">
      <c r="A4" s="14" t="s">
        <v>2</v>
      </c>
      <c r="C4" s="14"/>
      <c r="D4" s="14"/>
      <c r="E4" s="14"/>
      <c r="F4" s="14"/>
    </row>
    <row r="5" spans="1:9" ht="15.6" x14ac:dyDescent="0.3">
      <c r="A5" s="14"/>
      <c r="C5" s="14"/>
      <c r="D5" s="14"/>
      <c r="E5" s="14"/>
      <c r="F5" s="14"/>
    </row>
    <row r="6" spans="1:9" ht="15.6" x14ac:dyDescent="0.3">
      <c r="A6" s="14" t="s">
        <v>3</v>
      </c>
      <c r="C6" s="14"/>
      <c r="D6" s="14"/>
      <c r="E6" s="14"/>
      <c r="F6" s="14"/>
    </row>
    <row r="7" spans="1:9" x14ac:dyDescent="0.3">
      <c r="G7" s="12"/>
    </row>
    <row r="8" spans="1:9" x14ac:dyDescent="0.3">
      <c r="A8" s="23" t="s">
        <v>4</v>
      </c>
      <c r="B8" s="23" t="s">
        <v>45</v>
      </c>
      <c r="C8" s="23"/>
      <c r="D8" s="23"/>
      <c r="E8" s="24"/>
      <c r="F8" s="24"/>
      <c r="G8" s="24"/>
      <c r="H8" s="23"/>
      <c r="I8" s="23"/>
    </row>
    <row r="9" spans="1:9" x14ac:dyDescent="0.3">
      <c r="E9" s="13"/>
      <c r="F9" s="13"/>
      <c r="G9" s="13"/>
    </row>
    <row r="10" spans="1:9" x14ac:dyDescent="0.3">
      <c r="A10" t="s">
        <v>0</v>
      </c>
      <c r="E10" s="13"/>
      <c r="F10" s="13"/>
      <c r="G10" s="13"/>
    </row>
    <row r="11" spans="1:9" x14ac:dyDescent="0.3">
      <c r="A11">
        <v>33</v>
      </c>
      <c r="B11" s="5"/>
      <c r="C11" s="5"/>
      <c r="D11" s="5"/>
      <c r="E11" s="12"/>
      <c r="G11" s="13"/>
    </row>
    <row r="12" spans="1:9" ht="15.6" x14ac:dyDescent="0.35">
      <c r="B12" s="6"/>
      <c r="C12" s="9"/>
      <c r="E12" s="13"/>
      <c r="F12" s="13" t="s">
        <v>47</v>
      </c>
      <c r="G12" s="13"/>
      <c r="H12" s="25">
        <v>23825</v>
      </c>
      <c r="I12" s="27" t="s">
        <v>52</v>
      </c>
    </row>
    <row r="13" spans="1:9" x14ac:dyDescent="0.3">
      <c r="B13" s="7"/>
      <c r="C13" s="10"/>
      <c r="E13" s="13"/>
      <c r="G13" s="13"/>
      <c r="H13" s="25"/>
      <c r="I13" s="27"/>
    </row>
    <row r="14" spans="1:9" ht="15.6" x14ac:dyDescent="0.35">
      <c r="A14">
        <v>32</v>
      </c>
      <c r="B14" s="8"/>
      <c r="C14" s="11"/>
      <c r="D14" s="2" t="s">
        <v>12</v>
      </c>
      <c r="E14" s="13" t="s">
        <v>13</v>
      </c>
      <c r="F14" s="13" t="s">
        <v>48</v>
      </c>
      <c r="G14" s="13"/>
      <c r="H14" s="26">
        <v>23800</v>
      </c>
      <c r="I14" s="28" t="s">
        <v>53</v>
      </c>
    </row>
    <row r="15" spans="1:9" x14ac:dyDescent="0.3">
      <c r="B15" s="7"/>
      <c r="E15" s="13"/>
      <c r="H15" s="25"/>
      <c r="I15" s="27"/>
    </row>
    <row r="16" spans="1:9" ht="16.8" x14ac:dyDescent="0.35">
      <c r="B16" s="7"/>
      <c r="E16" s="13"/>
      <c r="F16" s="13" t="s">
        <v>49</v>
      </c>
      <c r="H16" s="25">
        <v>10</v>
      </c>
      <c r="I16" s="27" t="s">
        <v>54</v>
      </c>
    </row>
    <row r="17" spans="1:10" x14ac:dyDescent="0.3">
      <c r="A17">
        <v>31</v>
      </c>
      <c r="B17" s="8"/>
      <c r="C17" s="2" t="s">
        <v>7</v>
      </c>
      <c r="D17" s="4" t="s">
        <v>8</v>
      </c>
      <c r="E17" s="13" t="s">
        <v>10</v>
      </c>
      <c r="H17" s="25"/>
      <c r="I17" s="27"/>
    </row>
    <row r="18" spans="1:10" ht="16.8" x14ac:dyDescent="0.35">
      <c r="E18" s="13"/>
      <c r="F18" s="16" t="s">
        <v>50</v>
      </c>
      <c r="H18" s="25">
        <v>13</v>
      </c>
      <c r="I18" s="27" t="s">
        <v>55</v>
      </c>
    </row>
    <row r="19" spans="1:10" x14ac:dyDescent="0.3">
      <c r="E19" s="13"/>
      <c r="F19" s="13"/>
      <c r="H19" s="25"/>
      <c r="I19" s="27"/>
    </row>
    <row r="20" spans="1:10" ht="16.8" x14ac:dyDescent="0.35">
      <c r="A20">
        <v>30</v>
      </c>
      <c r="B20" s="2" t="s">
        <v>5</v>
      </c>
      <c r="C20" s="4" t="s">
        <v>6</v>
      </c>
      <c r="D20" s="4" t="s">
        <v>9</v>
      </c>
      <c r="E20" s="16" t="s">
        <v>11</v>
      </c>
      <c r="F20" s="16" t="s">
        <v>51</v>
      </c>
      <c r="G20" s="13"/>
      <c r="H20" s="26">
        <v>14</v>
      </c>
      <c r="I20" s="28" t="s">
        <v>56</v>
      </c>
    </row>
    <row r="21" spans="1:10" x14ac:dyDescent="0.3">
      <c r="A21" s="7"/>
      <c r="B21" s="21">
        <v>2015</v>
      </c>
      <c r="C21" s="21">
        <v>2016</v>
      </c>
      <c r="D21" s="21">
        <v>2017</v>
      </c>
      <c r="E21" s="3"/>
      <c r="F21" s="3"/>
      <c r="G21" s="3"/>
    </row>
    <row r="22" spans="1:10" ht="15.6" x14ac:dyDescent="0.35">
      <c r="A22" s="1" t="s">
        <v>27</v>
      </c>
      <c r="B22" s="1" t="s">
        <v>28</v>
      </c>
      <c r="C22" s="1" t="s">
        <v>29</v>
      </c>
      <c r="D22" s="1" t="s">
        <v>30</v>
      </c>
    </row>
    <row r="24" spans="1:10" ht="15.6" x14ac:dyDescent="0.35">
      <c r="A24" t="s">
        <v>31</v>
      </c>
      <c r="I24" s="27">
        <v>1985</v>
      </c>
      <c r="J24" s="27"/>
    </row>
    <row r="25" spans="1:10" ht="15.6" x14ac:dyDescent="0.35">
      <c r="A25" t="s">
        <v>32</v>
      </c>
      <c r="I25" s="27">
        <v>1985</v>
      </c>
      <c r="J25" s="27"/>
    </row>
    <row r="26" spans="1:10" x14ac:dyDescent="0.3">
      <c r="A26" t="s">
        <v>46</v>
      </c>
      <c r="I26" s="27">
        <f>H12-H16</f>
        <v>23815</v>
      </c>
      <c r="J26" s="27"/>
    </row>
    <row r="27" spans="1:10" x14ac:dyDescent="0.3">
      <c r="A27" t="s">
        <v>34</v>
      </c>
      <c r="H27" s="27" t="s">
        <v>67</v>
      </c>
      <c r="I27" s="27">
        <v>24</v>
      </c>
    </row>
    <row r="28" spans="1:10" ht="16.8" x14ac:dyDescent="0.35">
      <c r="A28" t="s">
        <v>33</v>
      </c>
      <c r="H28" s="29" t="s">
        <v>68</v>
      </c>
      <c r="I28" s="27">
        <f>I26-H14+H16</f>
        <v>25</v>
      </c>
    </row>
    <row r="29" spans="1:10" x14ac:dyDescent="0.3">
      <c r="A29" t="s">
        <v>43</v>
      </c>
      <c r="I29" s="27">
        <f>(15+13)/I26</f>
        <v>1.1757295821960949E-3</v>
      </c>
      <c r="J29" s="27"/>
    </row>
    <row r="31" spans="1:10" x14ac:dyDescent="0.3">
      <c r="A31" s="23" t="s">
        <v>14</v>
      </c>
      <c r="B31" s="23" t="s">
        <v>37</v>
      </c>
      <c r="C31" s="23"/>
      <c r="D31" s="23"/>
      <c r="E31" s="23"/>
      <c r="F31" s="23"/>
      <c r="G31" s="23"/>
      <c r="H31" s="23"/>
      <c r="I31" s="23"/>
    </row>
    <row r="32" spans="1:10" x14ac:dyDescent="0.3">
      <c r="A32" s="23"/>
      <c r="B32" s="23" t="s">
        <v>36</v>
      </c>
      <c r="C32" s="23"/>
      <c r="D32" s="23"/>
      <c r="E32" s="23"/>
      <c r="F32" s="23"/>
      <c r="G32" s="23"/>
      <c r="H32" s="23"/>
      <c r="I32" s="23"/>
    </row>
    <row r="33" spans="1:10" ht="16.8" x14ac:dyDescent="0.35">
      <c r="A33" s="17" t="s">
        <v>21</v>
      </c>
      <c r="B33" s="17" t="s">
        <v>22</v>
      </c>
      <c r="C33" s="17" t="s">
        <v>23</v>
      </c>
      <c r="D33" s="27" t="s">
        <v>63</v>
      </c>
      <c r="E33" s="27" t="s">
        <v>64</v>
      </c>
      <c r="F33" s="27" t="s">
        <v>65</v>
      </c>
      <c r="G33" s="27" t="s">
        <v>66</v>
      </c>
      <c r="H33" s="27" t="s">
        <v>61</v>
      </c>
      <c r="I33" s="27" t="s">
        <v>62</v>
      </c>
    </row>
    <row r="34" spans="1:10" x14ac:dyDescent="0.3">
      <c r="A34" s="19" t="s">
        <v>15</v>
      </c>
      <c r="B34" s="22">
        <v>521428.06576894084</v>
      </c>
      <c r="C34" s="22">
        <v>561075.57483725948</v>
      </c>
      <c r="D34" s="27">
        <f>(0+18)/2</f>
        <v>9</v>
      </c>
      <c r="E34" s="27">
        <f>$D34*B34</f>
        <v>4692852.5919204671</v>
      </c>
      <c r="F34" s="27">
        <f>$D34*C34</f>
        <v>5049680.1735353358</v>
      </c>
      <c r="G34" s="27">
        <v>18</v>
      </c>
      <c r="H34" s="27">
        <f>B34/(($B$42+$C$42)*$G34)</f>
        <v>5.7396920697547586E-3</v>
      </c>
      <c r="I34" s="27">
        <f>C34/(($B$42+$C$42)*$G34)</f>
        <v>6.1761175487887133E-3</v>
      </c>
    </row>
    <row r="35" spans="1:10" x14ac:dyDescent="0.3">
      <c r="A35" s="19" t="s">
        <v>16</v>
      </c>
      <c r="B35" s="22">
        <v>234268.86846211844</v>
      </c>
      <c r="C35" s="22">
        <v>230862.38271519795</v>
      </c>
      <c r="D35" s="27">
        <f>(18+25)/2</f>
        <v>21.5</v>
      </c>
      <c r="E35" s="27">
        <f t="shared" ref="E35:E41" si="0">$D35*B35</f>
        <v>5036780.6719355462</v>
      </c>
      <c r="F35" s="27">
        <f t="shared" ref="F35:F41" si="1">$D35*C35</f>
        <v>4963541.2283767555</v>
      </c>
      <c r="G35" s="27">
        <v>7</v>
      </c>
      <c r="H35" s="27">
        <f t="shared" ref="H35:H41" si="2">B35/(($B$42+$C$42)*$G35)</f>
        <v>6.6310642379381933E-3</v>
      </c>
      <c r="I35" s="27">
        <f t="shared" ref="I35:I41" si="3">C35/(($B$42+$C$42)*$G35)</f>
        <v>6.5346424386537394E-3</v>
      </c>
    </row>
    <row r="36" spans="1:10" x14ac:dyDescent="0.3">
      <c r="A36" s="19" t="s">
        <v>17</v>
      </c>
      <c r="B36" s="22">
        <v>253132.77400803042</v>
      </c>
      <c r="C36" s="22">
        <v>274423.0715730979</v>
      </c>
      <c r="D36" s="27">
        <f>(25+30)/2</f>
        <v>27.5</v>
      </c>
      <c r="E36" s="27">
        <f t="shared" si="0"/>
        <v>6961151.2852208363</v>
      </c>
      <c r="F36" s="27">
        <f t="shared" si="1"/>
        <v>7546634.4682601923</v>
      </c>
      <c r="G36" s="27">
        <v>5</v>
      </c>
      <c r="H36" s="27">
        <f t="shared" si="2"/>
        <v>1.0031019378166452E-2</v>
      </c>
      <c r="I36" s="27">
        <f t="shared" si="3"/>
        <v>1.0874700676564212E-2</v>
      </c>
    </row>
    <row r="37" spans="1:10" x14ac:dyDescent="0.3">
      <c r="A37" s="19" t="s">
        <v>18</v>
      </c>
      <c r="B37" s="22">
        <v>316726.83139585855</v>
      </c>
      <c r="C37" s="22">
        <v>324313.96266290126</v>
      </c>
      <c r="D37" s="27">
        <f>(30+35)/2</f>
        <v>32.5</v>
      </c>
      <c r="E37" s="27">
        <f t="shared" si="0"/>
        <v>10293622.020365402</v>
      </c>
      <c r="F37" s="27">
        <f t="shared" si="1"/>
        <v>10540203.786544291</v>
      </c>
      <c r="G37" s="27">
        <v>5</v>
      </c>
      <c r="H37" s="27">
        <f t="shared" si="2"/>
        <v>1.2551092981805371E-2</v>
      </c>
      <c r="I37" s="27">
        <f t="shared" si="3"/>
        <v>1.2851752037364821E-2</v>
      </c>
    </row>
    <row r="38" spans="1:10" x14ac:dyDescent="0.3">
      <c r="A38" s="19" t="s">
        <v>25</v>
      </c>
      <c r="B38" s="22">
        <v>802258.02167166374</v>
      </c>
      <c r="C38" s="22">
        <v>807289.23861167068</v>
      </c>
      <c r="D38" s="27">
        <f>(35+50)/2</f>
        <v>42.5</v>
      </c>
      <c r="E38" s="27">
        <f t="shared" si="0"/>
        <v>34095965.921045706</v>
      </c>
      <c r="F38" s="27">
        <f t="shared" si="1"/>
        <v>34309792.640996002</v>
      </c>
      <c r="G38" s="27">
        <v>15</v>
      </c>
      <c r="H38" s="27">
        <f t="shared" si="2"/>
        <v>1.0597160315324797E-2</v>
      </c>
      <c r="I38" s="27">
        <f t="shared" si="3"/>
        <v>1.0663618500913687E-2</v>
      </c>
    </row>
    <row r="39" spans="1:10" x14ac:dyDescent="0.3">
      <c r="A39" s="19" t="s">
        <v>26</v>
      </c>
      <c r="B39" s="22">
        <v>197947.84817561763</v>
      </c>
      <c r="C39" s="22">
        <v>296082.92899031332</v>
      </c>
      <c r="D39" s="27">
        <f>(50+60)/2</f>
        <v>55</v>
      </c>
      <c r="E39" s="27">
        <f t="shared" si="0"/>
        <v>10887131.649658971</v>
      </c>
      <c r="F39" s="27">
        <f t="shared" si="1"/>
        <v>16284561.094467232</v>
      </c>
      <c r="G39" s="27">
        <v>10</v>
      </c>
      <c r="H39" s="27">
        <f t="shared" si="2"/>
        <v>3.9220893238679933E-3</v>
      </c>
      <c r="I39" s="27">
        <f t="shared" si="3"/>
        <v>5.8665133542760714E-3</v>
      </c>
    </row>
    <row r="40" spans="1:10" x14ac:dyDescent="0.3">
      <c r="A40" s="19" t="s">
        <v>19</v>
      </c>
      <c r="B40" s="22">
        <v>34773.286956674208</v>
      </c>
      <c r="C40" s="22">
        <v>72088.305943988511</v>
      </c>
      <c r="D40" s="27">
        <f>(60+65)/2</f>
        <v>62.5</v>
      </c>
      <c r="E40" s="27">
        <f t="shared" si="0"/>
        <v>2173330.4347921382</v>
      </c>
      <c r="F40" s="27">
        <f t="shared" si="1"/>
        <v>4505519.1214992823</v>
      </c>
      <c r="G40" s="27">
        <v>5</v>
      </c>
      <c r="H40" s="27">
        <f t="shared" si="2"/>
        <v>1.3779784805498002E-3</v>
      </c>
      <c r="I40" s="27">
        <f t="shared" si="3"/>
        <v>2.856679450920884E-3</v>
      </c>
    </row>
    <row r="41" spans="1:10" x14ac:dyDescent="0.3">
      <c r="A41" s="19" t="s">
        <v>35</v>
      </c>
      <c r="B41" s="22">
        <v>43464.303561096211</v>
      </c>
      <c r="C41" s="22">
        <v>76864.534665571016</v>
      </c>
      <c r="D41" s="27">
        <f>(65+100)/2</f>
        <v>82.5</v>
      </c>
      <c r="E41" s="27">
        <f t="shared" si="0"/>
        <v>3585805.0437904373</v>
      </c>
      <c r="F41" s="27">
        <f t="shared" si="1"/>
        <v>6341324.109909609</v>
      </c>
      <c r="G41" s="27">
        <v>35</v>
      </c>
      <c r="H41" s="27">
        <f t="shared" si="2"/>
        <v>2.4605453627952225E-4</v>
      </c>
      <c r="I41" s="27">
        <f t="shared" si="3"/>
        <v>4.3513563738328863E-4</v>
      </c>
    </row>
    <row r="42" spans="1:10" x14ac:dyDescent="0.3">
      <c r="A42" s="20" t="s">
        <v>20</v>
      </c>
      <c r="B42" s="17">
        <v>2404000</v>
      </c>
      <c r="C42" s="17">
        <v>2643000</v>
      </c>
      <c r="D42" s="27"/>
      <c r="E42" s="27">
        <f>SUM(E34:E41)</f>
        <v>77726639.618729502</v>
      </c>
      <c r="F42" s="27">
        <f>SUM(F34:F41)</f>
        <v>89541256.623588711</v>
      </c>
      <c r="G42" s="27"/>
      <c r="H42" s="27"/>
      <c r="I42" s="27"/>
    </row>
    <row r="43" spans="1:10" x14ac:dyDescent="0.3">
      <c r="A43" s="17"/>
      <c r="B43" s="17"/>
      <c r="C43" s="17"/>
      <c r="D43" s="17"/>
      <c r="E43" s="17"/>
      <c r="F43" s="17"/>
      <c r="G43" s="17"/>
      <c r="H43" s="17"/>
    </row>
    <row r="44" spans="1:10" x14ac:dyDescent="0.3">
      <c r="A44" s="18" t="s">
        <v>24</v>
      </c>
      <c r="B44" s="17"/>
      <c r="C44" s="17"/>
      <c r="D44" s="17"/>
      <c r="E44" s="17"/>
      <c r="F44" s="17"/>
      <c r="G44" s="17"/>
      <c r="H44" s="17"/>
    </row>
    <row r="45" spans="1:10" x14ac:dyDescent="0.3">
      <c r="A45" t="s">
        <v>42</v>
      </c>
      <c r="B45" s="17"/>
      <c r="C45" s="17"/>
      <c r="D45" s="17"/>
      <c r="E45" s="27" t="s">
        <v>57</v>
      </c>
      <c r="F45" s="27">
        <f>E42/B42</f>
        <v>32.332212819771009</v>
      </c>
      <c r="G45" s="17"/>
      <c r="H45" s="27" t="s">
        <v>58</v>
      </c>
      <c r="I45" s="27">
        <f>F42/C42</f>
        <v>33.878644201130804</v>
      </c>
      <c r="J45" s="27"/>
    </row>
    <row r="46" spans="1:10" x14ac:dyDescent="0.3">
      <c r="A46" t="s">
        <v>38</v>
      </c>
      <c r="B46" s="17"/>
      <c r="C46" s="17"/>
      <c r="D46" s="17"/>
      <c r="E46" s="27">
        <f>B42/C42</f>
        <v>0.90957245554294364</v>
      </c>
      <c r="F46" s="27" t="s">
        <v>59</v>
      </c>
      <c r="G46" s="27"/>
      <c r="H46" s="30" t="s">
        <v>69</v>
      </c>
      <c r="I46" s="30" t="s">
        <v>70</v>
      </c>
      <c r="J46" s="27"/>
    </row>
    <row r="47" spans="1:10" x14ac:dyDescent="0.3">
      <c r="A47" s="17" t="s">
        <v>39</v>
      </c>
      <c r="B47" s="17"/>
      <c r="C47" s="17"/>
      <c r="D47" s="17"/>
      <c r="E47" s="17"/>
      <c r="F47" s="17"/>
      <c r="G47" s="27"/>
      <c r="H47" s="27">
        <f>B41/B34</f>
        <v>8.3356279445756645E-2</v>
      </c>
      <c r="I47" s="27">
        <f>C41/C34</f>
        <v>0.13699497556610915</v>
      </c>
    </row>
    <row r="48" spans="1:10" x14ac:dyDescent="0.3">
      <c r="A48" s="17" t="s">
        <v>40</v>
      </c>
      <c r="B48" s="17"/>
      <c r="C48" s="17"/>
      <c r="D48" s="27" t="s">
        <v>60</v>
      </c>
      <c r="E48" s="17"/>
      <c r="F48" s="17"/>
      <c r="G48" s="17"/>
      <c r="H48" s="17"/>
    </row>
    <row r="49" spans="1:8" x14ac:dyDescent="0.3">
      <c r="A49" s="17" t="s">
        <v>41</v>
      </c>
      <c r="B49" s="17"/>
      <c r="C49" s="17"/>
      <c r="D49" s="17"/>
      <c r="E49" s="17"/>
      <c r="F49" s="17"/>
      <c r="G49" s="17"/>
      <c r="H49" s="17"/>
    </row>
    <row r="50" spans="1:8" x14ac:dyDescent="0.3">
      <c r="A50" s="17"/>
      <c r="B50" s="17"/>
      <c r="C50" s="17"/>
      <c r="D50" s="17"/>
      <c r="E50" s="17"/>
      <c r="F50" s="17"/>
      <c r="G50" s="17"/>
      <c r="H50" s="17"/>
    </row>
    <row r="51" spans="1:8" x14ac:dyDescent="0.3">
      <c r="A51" s="17"/>
      <c r="B51" s="17"/>
      <c r="C51" s="17"/>
      <c r="D51" s="17"/>
      <c r="E51" s="17"/>
      <c r="F51" s="17"/>
      <c r="G51" s="17"/>
      <c r="H51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2018-01-09T10:26:46Z</cp:lastPrinted>
  <dcterms:created xsi:type="dcterms:W3CDTF">2017-06-20T12:53:44Z</dcterms:created>
  <dcterms:modified xsi:type="dcterms:W3CDTF">2018-01-09T10:47:44Z</dcterms:modified>
</cp:coreProperties>
</file>