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ssandra\Documents\didattica\Demografia\compiti esami\"/>
    </mc:Choice>
  </mc:AlternateContent>
  <bookViews>
    <workbookView xWindow="385" yWindow="300" windowWidth="15970" windowHeight="5570" activeTab="1"/>
  </bookViews>
  <sheets>
    <sheet name="Es.1" sheetId="1" r:id="rId1"/>
    <sheet name="Es.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37" i="2" l="1"/>
  <c r="B43" i="2" l="1"/>
  <c r="I37" i="2"/>
  <c r="H37" i="2"/>
  <c r="D37" i="2"/>
  <c r="E37" i="2"/>
  <c r="F37" i="2"/>
  <c r="G37" i="2"/>
  <c r="B37" i="2"/>
  <c r="I36" i="2"/>
  <c r="H36" i="2"/>
  <c r="C36" i="2"/>
  <c r="D36" i="2"/>
  <c r="E36" i="2"/>
  <c r="F36" i="2"/>
  <c r="G36" i="2"/>
  <c r="B36" i="2"/>
  <c r="G40" i="1" l="1"/>
  <c r="F40" i="1"/>
  <c r="G37" i="1"/>
  <c r="C38" i="1"/>
  <c r="D38" i="1" s="1"/>
  <c r="D37" i="1"/>
  <c r="E37" i="1"/>
  <c r="F37" i="1" s="1"/>
  <c r="C37" i="1"/>
  <c r="B38" i="1" s="1"/>
  <c r="J32" i="1"/>
  <c r="H30" i="1"/>
  <c r="H28" i="1"/>
  <c r="H27" i="1"/>
  <c r="H29" i="1" s="1"/>
  <c r="H32" i="1" s="1"/>
  <c r="H25" i="1"/>
  <c r="H26" i="1" s="1"/>
  <c r="E38" i="1" l="1"/>
  <c r="F38" i="1" s="1"/>
  <c r="B39" i="1"/>
  <c r="H31" i="1"/>
</calcChain>
</file>

<file path=xl/sharedStrings.xml><?xml version="1.0" encoding="utf-8"?>
<sst xmlns="http://schemas.openxmlformats.org/spreadsheetml/2006/main" count="68" uniqueCount="68">
  <si>
    <t xml:space="preserve">   PROVA SCRITTA DI DEMOGRAFIA</t>
  </si>
  <si>
    <t>NOME E COGNOME</t>
  </si>
  <si>
    <t>MATRICOLA</t>
  </si>
  <si>
    <t>E-MAIL</t>
  </si>
  <si>
    <t>Es.1</t>
  </si>
  <si>
    <t>x</t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</si>
  <si>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</si>
  <si>
    <r>
      <t>q</t>
    </r>
    <r>
      <rPr>
        <vertAlign val="subscript"/>
        <sz val="11"/>
        <color theme="1"/>
        <rFont val="Calibri"/>
        <family val="2"/>
        <scheme val="minor"/>
      </rPr>
      <t>x</t>
    </r>
  </si>
  <si>
    <r>
      <t>p</t>
    </r>
    <r>
      <rPr>
        <vertAlign val="subscript"/>
        <sz val="11"/>
        <color theme="1"/>
        <rFont val="Calibri"/>
        <family val="2"/>
        <scheme val="minor"/>
      </rPr>
      <t>x</t>
    </r>
  </si>
  <si>
    <r>
      <t>d</t>
    </r>
    <r>
      <rPr>
        <vertAlign val="subscript"/>
        <sz val="11"/>
        <color theme="1"/>
        <rFont val="Calibri"/>
        <family val="2"/>
        <scheme val="minor"/>
      </rPr>
      <t>x</t>
    </r>
  </si>
  <si>
    <t>Es.2</t>
  </si>
  <si>
    <t xml:space="preserve">           età</t>
  </si>
  <si>
    <t>Conoscendo i seguenti dati relativi alla generazione del 2015:</t>
  </si>
  <si>
    <r>
      <rPr>
        <vertAlign val="subscript"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2015</t>
    </r>
  </si>
  <si>
    <t>1.1.2015</t>
  </si>
  <si>
    <t>31.1.2017</t>
  </si>
  <si>
    <t>a) quanti bambini sono nati nel 2015?</t>
  </si>
  <si>
    <r>
      <rPr>
        <vertAlign val="subscript"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2015</t>
    </r>
  </si>
  <si>
    <t>b) quanti bambini sono morti prima di compiere il 1° compleanno?</t>
  </si>
  <si>
    <t>c) quanti bambini di 1 anno sono in vita al 31/12/2016?</t>
  </si>
  <si>
    <t>d) quanti bambini sopravvivono al 2° compleanno?</t>
  </si>
  <si>
    <t xml:space="preserve">      APPELLO 28 SETTEMBRE 2017</t>
  </si>
  <si>
    <r>
      <t xml:space="preserve">e) quanti sono </t>
    </r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>?</t>
    </r>
  </si>
  <si>
    <r>
      <t xml:space="preserve">f) quanti sono </t>
    </r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>?</t>
    </r>
  </si>
  <si>
    <r>
      <t>g) qual è la probabilità di sopravvivere tra la nascita e il 1° compleanno (p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)?</t>
    </r>
  </si>
  <si>
    <t xml:space="preserve"> Completare, ove possibile, il seguente troncone della tavola di mortalità:</t>
  </si>
  <si>
    <t>Lx</t>
  </si>
  <si>
    <t>ex</t>
  </si>
  <si>
    <t>1950</t>
  </si>
  <si>
    <t>1960</t>
  </si>
  <si>
    <t>1970</t>
  </si>
  <si>
    <t>1980</t>
  </si>
  <si>
    <t>1990</t>
  </si>
  <si>
    <t>2000</t>
  </si>
  <si>
    <t>2010</t>
  </si>
  <si>
    <t>2015</t>
  </si>
  <si>
    <t>Data la popolazione dell'Africa  dal 1950 ad oggi:</t>
  </si>
  <si>
    <t>ANNO</t>
  </si>
  <si>
    <t>a) disegnare un grafico per illustrare la crescita della popolazione africana dal 1950 al 2015</t>
  </si>
  <si>
    <t>c) In quale periodo la popolazione africana è cresciuta di più?</t>
  </si>
  <si>
    <t>d) Formulare un'ipotesi di crescita della popolazione e proiettare la popolazione al 2030</t>
  </si>
  <si>
    <t>e) commentare i risultati ottenuti</t>
  </si>
  <si>
    <t>al 1 gennaio dell'anno</t>
  </si>
  <si>
    <t>oppure=</t>
  </si>
  <si>
    <t>accettabile ma meno preciso</t>
  </si>
  <si>
    <t>b) calcolo dei saldi assoluti e dei tassi di incremento:</t>
  </si>
  <si>
    <t>Saldi assoluti</t>
  </si>
  <si>
    <t>1950-60</t>
  </si>
  <si>
    <t>1960-70</t>
  </si>
  <si>
    <t>1970-80</t>
  </si>
  <si>
    <t>1980-90</t>
  </si>
  <si>
    <t>1990-00</t>
  </si>
  <si>
    <t>Tasso incremento r</t>
  </si>
  <si>
    <t>2000-10</t>
  </si>
  <si>
    <t>2010-15</t>
  </si>
  <si>
    <t>1950-2015</t>
  </si>
  <si>
    <t xml:space="preserve">c) Proiezione al 2030 con </t>
  </si>
  <si>
    <t>tasso r=0,025</t>
  </si>
  <si>
    <t>COMMENTO:</t>
  </si>
  <si>
    <t>N. abitanti (in migliaia)</t>
  </si>
  <si>
    <t xml:space="preserve">Il tasso di crescita più elevato è stato tra il 1960 e il 1970 (vedi grafico con andamento del tasso di incremento),  </t>
  </si>
  <si>
    <t>La popolazione africana non è numerosissima (poco più di 1 miliardo al 2015), ma cresce ad un ritmo ancora molto sostenuto.</t>
  </si>
  <si>
    <t>ma in termini assoluti la crescita maggiore è molto recente, tra il 2000 e il 2010.</t>
  </si>
  <si>
    <t>E' interessante notare che il tasso di crescita si è mantenuto mediamente costante e uguale a quello di tutto il periodo (1950-2015).</t>
  </si>
  <si>
    <t>b) Utilizzare opportuni indicatori demografici per illustrare la crescita assoluta e relativa della pop</t>
  </si>
  <si>
    <t>Per questo, per fare la proiezione conviene usare questo valore medio: r=0,0025. La popolazione africna nel 2030 sarà di 1,734 mld.</t>
  </si>
  <si>
    <r>
      <t>h) qual è la probabilità di morire tra il 1° e il 2° compleanno (q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)?</t>
    </r>
  </si>
  <si>
    <t>c) il tasso di incremento più elevato si è avuto tra il 1980 e il 1990.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</si>
</sst>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left" textRotation="90" shrinkToFit="1"/>
    </xf>
    <xf numFmtId="0" fontId="0" fillId="0" borderId="0" xfId="0" quotePrefix="1"/>
    <xf numFmtId="1" fontId="4" fillId="0" borderId="1" xfId="0" applyNumberFormat="1" applyFont="1" applyBorder="1" applyAlignment="1">
      <alignment horizontal="center"/>
    </xf>
    <xf numFmtId="1" fontId="0" fillId="0" borderId="0" xfId="0" applyNumberFormat="1"/>
    <xf numFmtId="3" fontId="0" fillId="0" borderId="0" xfId="0" applyNumberForma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0" xfId="0" applyFont="1"/>
    <xf numFmtId="1" fontId="6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1" fontId="10" fillId="0" borderId="0" xfId="0" applyNumberFormat="1" applyFont="1"/>
    <xf numFmtId="164" fontId="10" fillId="0" borderId="0" xfId="0" applyNumberFormat="1" applyFont="1"/>
    <xf numFmtId="0" fontId="4" fillId="0" borderId="0" xfId="0" quotePrefix="1" applyFont="1"/>
    <xf numFmtId="0" fontId="4" fillId="0" borderId="0" xfId="0" applyFont="1"/>
    <xf numFmtId="0" fontId="1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Andamento della popolazione</a:t>
            </a:r>
            <a:r>
              <a:rPr lang="it-IT" baseline="0"/>
              <a:t> - Africa 1950-2015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Es.2!$B$5:$I$5</c:f>
              <c:strCache>
                <c:ptCount val="8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2015</c:v>
                </c:pt>
              </c:strCache>
            </c:strRef>
          </c:cat>
          <c:val>
            <c:numRef>
              <c:f>Es.2!$B$6:$I$6</c:f>
              <c:numCache>
                <c:formatCode>General</c:formatCode>
                <c:ptCount val="8"/>
                <c:pt idx="0">
                  <c:v>228670.019</c:v>
                </c:pt>
                <c:pt idx="1">
                  <c:v>285142.00599999999</c:v>
                </c:pt>
                <c:pt idx="2">
                  <c:v>366458.929</c:v>
                </c:pt>
                <c:pt idx="3">
                  <c:v>480012.20899999997</c:v>
                </c:pt>
                <c:pt idx="4">
                  <c:v>634567.04399999999</c:v>
                </c:pt>
                <c:pt idx="5">
                  <c:v>817566.00399999996</c:v>
                </c:pt>
                <c:pt idx="6">
                  <c:v>1049446.344</c:v>
                </c:pt>
                <c:pt idx="7">
                  <c:v>1194369.9080000001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9-49D0-AECF-B823CEC7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635791"/>
        <c:axId val="386644943"/>
      </c:lineChart>
      <c:catAx>
        <c:axId val="38663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644943"/>
        <c:crosses val="autoZero"/>
        <c:auto val="1"/>
        <c:lblAlgn val="ctr"/>
        <c:lblOffset val="100"/>
        <c:noMultiLvlLbl val="0"/>
      </c:catAx>
      <c:valAx>
        <c:axId val="3866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63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del tasso di crescita della popolazione africana - 1950-2015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Es.2!$B$35:$I$35</c:f>
              <c:strCache>
                <c:ptCount val="8"/>
                <c:pt idx="0">
                  <c:v>1950-60</c:v>
                </c:pt>
                <c:pt idx="1">
                  <c:v>1960-70</c:v>
                </c:pt>
                <c:pt idx="2">
                  <c:v>1970-80</c:v>
                </c:pt>
                <c:pt idx="3">
                  <c:v>1980-90</c:v>
                </c:pt>
                <c:pt idx="4">
                  <c:v>1990-00</c:v>
                </c:pt>
                <c:pt idx="5">
                  <c:v>2000-10</c:v>
                </c:pt>
                <c:pt idx="6">
                  <c:v>2010-15</c:v>
                </c:pt>
                <c:pt idx="7">
                  <c:v>1950-2015</c:v>
                </c:pt>
              </c:strCache>
            </c:strRef>
          </c:cat>
          <c:val>
            <c:numRef>
              <c:f>Es.2!$B$37:$I$37</c:f>
              <c:numCache>
                <c:formatCode>General</c:formatCode>
                <c:ptCount val="8"/>
                <c:pt idx="0">
                  <c:v>2.2070732354153327E-2</c:v>
                </c:pt>
                <c:pt idx="1">
                  <c:v>2.5089912944970729E-2</c:v>
                </c:pt>
                <c:pt idx="2">
                  <c:v>2.6992508670372013E-2</c:v>
                </c:pt>
                <c:pt idx="3">
                  <c:v>2.791314068798352E-2</c:v>
                </c:pt>
                <c:pt idx="4">
                  <c:v>2.5338869247516077E-2</c:v>
                </c:pt>
                <c:pt idx="5">
                  <c:v>2.4968637430585996E-2</c:v>
                </c:pt>
                <c:pt idx="6">
                  <c:v>2.5871207802366094E-2</c:v>
                </c:pt>
                <c:pt idx="7">
                  <c:v>2.5432216190271494E-2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7-4A89-B91D-3A9E4E33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035343"/>
        <c:axId val="202037423"/>
      </c:barChart>
      <c:catAx>
        <c:axId val="20203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037423"/>
        <c:crosses val="autoZero"/>
        <c:auto val="1"/>
        <c:lblAlgn val="ctr"/>
        <c:lblOffset val="100"/>
        <c:noMultiLvlLbl val="0"/>
      </c:catAx>
      <c:valAx>
        <c:axId val="20203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03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3175</xdr:rowOff>
    </xdr:from>
    <xdr:to>
      <xdr:col>4</xdr:col>
      <xdr:colOff>6350</xdr:colOff>
      <xdr:row>22</xdr:row>
      <xdr:rowOff>0</xdr:rowOff>
    </xdr:to>
    <xdr:cxnSp macro="">
      <xdr:nvCxnSpPr>
        <xdr:cNvPr id="3" name="Connettore 1 2"/>
        <xdr:cNvCxnSpPr/>
      </xdr:nvCxnSpPr>
      <xdr:spPr>
        <a:xfrm flipH="1">
          <a:off x="1381125" y="3302000"/>
          <a:ext cx="1273175" cy="1181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184150</xdr:rowOff>
    </xdr:from>
    <xdr:to>
      <xdr:col>4</xdr:col>
      <xdr:colOff>628650</xdr:colOff>
      <xdr:row>22</xdr:row>
      <xdr:rowOff>30479</xdr:rowOff>
    </xdr:to>
    <xdr:cxnSp macro="">
      <xdr:nvCxnSpPr>
        <xdr:cNvPr id="5" name="Connettore 1 4"/>
        <xdr:cNvCxnSpPr/>
      </xdr:nvCxnSpPr>
      <xdr:spPr>
        <a:xfrm flipH="1">
          <a:off x="1993900" y="3295650"/>
          <a:ext cx="1282700" cy="117982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14</xdr:row>
      <xdr:rowOff>107951</xdr:rowOff>
    </xdr:from>
    <xdr:to>
      <xdr:col>2</xdr:col>
      <xdr:colOff>5080</xdr:colOff>
      <xdr:row>22</xdr:row>
      <xdr:rowOff>19050</xdr:rowOff>
    </xdr:to>
    <xdr:cxnSp macro="">
      <xdr:nvCxnSpPr>
        <xdr:cNvPr id="7" name="Connettore 2 6"/>
        <xdr:cNvCxnSpPr/>
      </xdr:nvCxnSpPr>
      <xdr:spPr>
        <a:xfrm flipV="1">
          <a:off x="1381125" y="2844801"/>
          <a:ext cx="8255" cy="165734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184150</xdr:rowOff>
    </xdr:from>
    <xdr:to>
      <xdr:col>3</xdr:col>
      <xdr:colOff>9525</xdr:colOff>
      <xdr:row>22</xdr:row>
      <xdr:rowOff>38100</xdr:rowOff>
    </xdr:to>
    <xdr:cxnSp macro="">
      <xdr:nvCxnSpPr>
        <xdr:cNvPr id="9" name="Connettore 1 8"/>
        <xdr:cNvCxnSpPr/>
      </xdr:nvCxnSpPr>
      <xdr:spPr>
        <a:xfrm flipH="1">
          <a:off x="1993900" y="3857625"/>
          <a:ext cx="9525" cy="6254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</xdr:colOff>
      <xdr:row>16</xdr:row>
      <xdr:rowOff>184150</xdr:rowOff>
    </xdr:from>
    <xdr:to>
      <xdr:col>4</xdr:col>
      <xdr:colOff>6695</xdr:colOff>
      <xdr:row>21</xdr:row>
      <xdr:rowOff>182606</xdr:rowOff>
    </xdr:to>
    <xdr:cxnSp macro="">
      <xdr:nvCxnSpPr>
        <xdr:cNvPr id="10" name="Connettore 1 9"/>
        <xdr:cNvCxnSpPr/>
      </xdr:nvCxnSpPr>
      <xdr:spPr>
        <a:xfrm>
          <a:off x="2651125" y="3295650"/>
          <a:ext cx="3520" cy="114463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180975</xdr:rowOff>
    </xdr:from>
    <xdr:to>
      <xdr:col>5</xdr:col>
      <xdr:colOff>0</xdr:colOff>
      <xdr:row>21</xdr:row>
      <xdr:rowOff>175260</xdr:rowOff>
    </xdr:to>
    <xdr:cxnSp macro="">
      <xdr:nvCxnSpPr>
        <xdr:cNvPr id="11" name="Connettore 1 10"/>
        <xdr:cNvCxnSpPr/>
      </xdr:nvCxnSpPr>
      <xdr:spPr>
        <a:xfrm>
          <a:off x="3298825" y="3292475"/>
          <a:ext cx="0" cy="11404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20</xdr:row>
      <xdr:rowOff>333375</xdr:rowOff>
    </xdr:from>
    <xdr:to>
      <xdr:col>2</xdr:col>
      <xdr:colOff>361950</xdr:colOff>
      <xdr:row>20</xdr:row>
      <xdr:rowOff>336550</xdr:rowOff>
    </xdr:to>
    <xdr:cxnSp macro="">
      <xdr:nvCxnSpPr>
        <xdr:cNvPr id="21" name="Connettore 2 20"/>
        <xdr:cNvCxnSpPr/>
      </xdr:nvCxnSpPr>
      <xdr:spPr>
        <a:xfrm flipV="1">
          <a:off x="1238250" y="4232275"/>
          <a:ext cx="5080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263525</xdr:colOff>
      <xdr:row>18</xdr:row>
      <xdr:rowOff>85725</xdr:rowOff>
    </xdr:from>
    <xdr:to>
      <xdr:col>5</xdr:col>
      <xdr:colOff>127000</xdr:colOff>
      <xdr:row>18</xdr:row>
      <xdr:rowOff>95250</xdr:rowOff>
    </xdr:to>
    <xdr:cxnSp macro="">
      <xdr:nvCxnSpPr>
        <xdr:cNvPr id="26" name="Connettore 2 25"/>
        <xdr:cNvCxnSpPr/>
      </xdr:nvCxnSpPr>
      <xdr:spPr>
        <a:xfrm flipH="1">
          <a:off x="2911475" y="3571875"/>
          <a:ext cx="5143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15</xdr:row>
      <xdr:rowOff>6350</xdr:rowOff>
    </xdr:from>
    <xdr:to>
      <xdr:col>6</xdr:col>
      <xdr:colOff>203200</xdr:colOff>
      <xdr:row>29</xdr:row>
      <xdr:rowOff>127000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15</xdr:row>
      <xdr:rowOff>38100</xdr:rowOff>
    </xdr:from>
    <xdr:to>
      <xdr:col>17</xdr:col>
      <xdr:colOff>123825</xdr:colOff>
      <xdr:row>29</xdr:row>
      <xdr:rowOff>158750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3" workbookViewId="0">
      <selection activeCell="J37" sqref="J37"/>
    </sheetView>
  </sheetViews>
  <sheetFormatPr defaultRowHeight="14.75" x14ac:dyDescent="0.75"/>
  <cols>
    <col min="2" max="2" width="11.26953125" bestFit="1" customWidth="1"/>
    <col min="3" max="3" width="10.1328125" customWidth="1"/>
    <col min="4" max="4" width="9.36328125" customWidth="1"/>
    <col min="5" max="5" width="9.31640625" customWidth="1"/>
    <col min="6" max="6" width="9.1796875" bestFit="1" customWidth="1"/>
  </cols>
  <sheetData>
    <row r="1" spans="1:5" ht="15.75" x14ac:dyDescent="0.75">
      <c r="B1" s="1"/>
      <c r="C1" s="1" t="s">
        <v>0</v>
      </c>
      <c r="E1" s="1"/>
    </row>
    <row r="2" spans="1:5" ht="15.75" x14ac:dyDescent="0.75">
      <c r="B2" s="1"/>
      <c r="C2" s="2" t="s">
        <v>21</v>
      </c>
    </row>
    <row r="3" spans="1:5" ht="15.75" x14ac:dyDescent="0.75">
      <c r="B3" s="1"/>
      <c r="C3" s="2"/>
    </row>
    <row r="4" spans="1:5" ht="15.75" x14ac:dyDescent="0.75">
      <c r="B4" s="1"/>
      <c r="C4" s="1"/>
      <c r="D4" s="1"/>
      <c r="E4" s="1"/>
    </row>
    <row r="5" spans="1:5" ht="15.75" x14ac:dyDescent="0.75">
      <c r="B5" s="1" t="s">
        <v>1</v>
      </c>
      <c r="D5" s="1"/>
      <c r="E5" s="1"/>
    </row>
    <row r="6" spans="1:5" ht="15.75" x14ac:dyDescent="0.75">
      <c r="B6" s="1"/>
      <c r="D6" s="1"/>
      <c r="E6" s="1"/>
    </row>
    <row r="7" spans="1:5" ht="15.75" x14ac:dyDescent="0.75">
      <c r="B7" s="1" t="s">
        <v>2</v>
      </c>
      <c r="D7" s="1"/>
      <c r="E7" s="1"/>
    </row>
    <row r="8" spans="1:5" ht="15.75" x14ac:dyDescent="0.75">
      <c r="B8" s="1"/>
      <c r="D8" s="1"/>
      <c r="E8" s="1"/>
    </row>
    <row r="9" spans="1:5" ht="15.75" x14ac:dyDescent="0.75">
      <c r="B9" s="1" t="s">
        <v>3</v>
      </c>
      <c r="D9" s="1"/>
      <c r="E9" s="1"/>
    </row>
    <row r="13" spans="1:5" x14ac:dyDescent="0.75">
      <c r="A13" t="s">
        <v>4</v>
      </c>
      <c r="B13" t="s">
        <v>12</v>
      </c>
    </row>
    <row r="15" spans="1:5" x14ac:dyDescent="0.75">
      <c r="B15" s="9" t="s">
        <v>11</v>
      </c>
    </row>
    <row r="16" spans="1:5" x14ac:dyDescent="0.75">
      <c r="E16" s="14"/>
    </row>
    <row r="17" spans="1:10" x14ac:dyDescent="0.75">
      <c r="B17">
        <v>2</v>
      </c>
      <c r="C17" s="3"/>
      <c r="D17" s="3"/>
      <c r="E17" s="15">
        <v>443700</v>
      </c>
    </row>
    <row r="19" spans="1:10" ht="17.75" x14ac:dyDescent="0.95">
      <c r="E19" s="16">
        <v>250</v>
      </c>
      <c r="F19" s="11" t="s">
        <v>17</v>
      </c>
    </row>
    <row r="20" spans="1:10" x14ac:dyDescent="0.75">
      <c r="B20">
        <v>1</v>
      </c>
      <c r="C20" s="3"/>
      <c r="D20" s="12">
        <v>444100</v>
      </c>
    </row>
    <row r="21" spans="1:10" ht="31.25" x14ac:dyDescent="0.95">
      <c r="B21" s="11" t="s">
        <v>13</v>
      </c>
      <c r="C21" s="17">
        <v>1200</v>
      </c>
      <c r="D21" s="10">
        <v>445000</v>
      </c>
      <c r="I21" s="13"/>
    </row>
    <row r="22" spans="1:10" x14ac:dyDescent="0.75">
      <c r="B22">
        <v>0</v>
      </c>
      <c r="C22" s="4"/>
      <c r="D22" s="3"/>
      <c r="E22" s="3"/>
    </row>
    <row r="23" spans="1:10" ht="16.75" x14ac:dyDescent="0.95">
      <c r="B23" s="6" t="s">
        <v>14</v>
      </c>
      <c r="C23" s="5">
        <v>2015</v>
      </c>
      <c r="D23" s="5">
        <v>2016</v>
      </c>
      <c r="E23" s="5">
        <v>2017</v>
      </c>
      <c r="F23" s="7" t="s">
        <v>15</v>
      </c>
    </row>
    <row r="25" spans="1:10" x14ac:dyDescent="0.75">
      <c r="A25" t="s">
        <v>16</v>
      </c>
      <c r="H25" s="21">
        <f>D21+C21</f>
        <v>446200</v>
      </c>
      <c r="I25" s="21"/>
      <c r="J25" s="21"/>
    </row>
    <row r="26" spans="1:10" x14ac:dyDescent="0.75">
      <c r="A26" t="s">
        <v>18</v>
      </c>
      <c r="H26" s="22">
        <f>H25-D20</f>
        <v>2100</v>
      </c>
      <c r="I26" s="21"/>
      <c r="J26" s="21"/>
    </row>
    <row r="27" spans="1:10" x14ac:dyDescent="0.75">
      <c r="A27" t="s">
        <v>19</v>
      </c>
      <c r="H27" s="21">
        <f>E17+E19</f>
        <v>443950</v>
      </c>
      <c r="I27" s="21"/>
      <c r="J27" s="21"/>
    </row>
    <row r="28" spans="1:10" x14ac:dyDescent="0.75">
      <c r="A28" t="s">
        <v>20</v>
      </c>
      <c r="H28" s="21">
        <f>E17</f>
        <v>443700</v>
      </c>
      <c r="I28" s="21"/>
      <c r="J28" s="21"/>
    </row>
    <row r="29" spans="1:10" ht="17.75" x14ac:dyDescent="0.95">
      <c r="A29" t="s">
        <v>22</v>
      </c>
      <c r="H29" s="22">
        <f>D20-H27</f>
        <v>150</v>
      </c>
      <c r="I29" s="21"/>
      <c r="J29" s="21"/>
    </row>
    <row r="30" spans="1:10" ht="17.75" x14ac:dyDescent="0.95">
      <c r="A30" t="s">
        <v>23</v>
      </c>
      <c r="H30" s="21">
        <f>D21-H27</f>
        <v>1050</v>
      </c>
      <c r="I30" s="21"/>
      <c r="J30" s="21"/>
    </row>
    <row r="31" spans="1:10" ht="16.75" x14ac:dyDescent="0.95">
      <c r="A31" t="s">
        <v>24</v>
      </c>
      <c r="H31" s="21">
        <f>D20/H25</f>
        <v>0.99529359031824294</v>
      </c>
      <c r="I31" s="21"/>
      <c r="J31" s="21"/>
    </row>
    <row r="32" spans="1:10" ht="16.75" x14ac:dyDescent="0.95">
      <c r="A32" t="s">
        <v>66</v>
      </c>
      <c r="H32" s="25">
        <f>(H29+E19)/D20</f>
        <v>9.0069804098176086E-4</v>
      </c>
      <c r="I32" s="21" t="s">
        <v>43</v>
      </c>
      <c r="J32" s="21">
        <f>1-E17/D20</f>
        <v>9.0069804098180661E-4</v>
      </c>
    </row>
    <row r="33" spans="1:10" ht="16.75" x14ac:dyDescent="0.95"/>
    <row r="34" spans="1:10" x14ac:dyDescent="0.75">
      <c r="A34" t="s">
        <v>25</v>
      </c>
    </row>
    <row r="36" spans="1:10" ht="16.75" x14ac:dyDescent="0.95">
      <c r="A36" s="5" t="s">
        <v>5</v>
      </c>
      <c r="B36" s="5" t="s">
        <v>6</v>
      </c>
      <c r="C36" s="5" t="s">
        <v>7</v>
      </c>
      <c r="D36" s="5" t="s">
        <v>8</v>
      </c>
      <c r="E36" s="5" t="s">
        <v>9</v>
      </c>
      <c r="F36" s="5" t="s">
        <v>26</v>
      </c>
      <c r="G36" s="5" t="s">
        <v>27</v>
      </c>
    </row>
    <row r="37" spans="1:10" x14ac:dyDescent="0.75">
      <c r="A37" s="5">
        <v>0</v>
      </c>
      <c r="B37" s="13">
        <v>100000</v>
      </c>
      <c r="C37" s="25">
        <f>1-D37</f>
        <v>4.7064096817570622E-3</v>
      </c>
      <c r="D37" s="23">
        <f>H31</f>
        <v>0.99529359031824294</v>
      </c>
      <c r="E37" s="13">
        <f>B37*C37</f>
        <v>470.64096817570623</v>
      </c>
      <c r="F37" s="22">
        <f>B37-0.9*E37</f>
        <v>99576.423128641865</v>
      </c>
      <c r="G37" s="26">
        <f>((G38*B38)+F37)/B37</f>
        <v>79.126311071268489</v>
      </c>
    </row>
    <row r="38" spans="1:10" x14ac:dyDescent="0.75">
      <c r="A38" s="5">
        <v>1</v>
      </c>
      <c r="B38" s="22">
        <f>B37-B37*C37</f>
        <v>99529.359031824293</v>
      </c>
      <c r="C38" s="24">
        <f>H32</f>
        <v>9.0069804098176086E-4</v>
      </c>
      <c r="D38" s="21">
        <f>1-C38</f>
        <v>0.99909930195901819</v>
      </c>
      <c r="E38" s="13">
        <f>B38*C38</f>
        <v>89.645898700134467</v>
      </c>
      <c r="F38" s="22">
        <f>B38-0.5*E38</f>
        <v>99484.536082474224</v>
      </c>
      <c r="G38">
        <v>78.5</v>
      </c>
    </row>
    <row r="39" spans="1:10" x14ac:dyDescent="0.75">
      <c r="A39" s="5">
        <v>2</v>
      </c>
      <c r="B39" s="22">
        <f>B38-B38*C38</f>
        <v>99439.713133124154</v>
      </c>
    </row>
    <row r="40" spans="1:10" x14ac:dyDescent="0.75">
      <c r="F40" s="27">
        <f>(B37-0.5*E37)</f>
        <v>99764.679515912154</v>
      </c>
      <c r="G40" s="28">
        <f>((G38*B38)+F40)/B37</f>
        <v>79.128193635141187</v>
      </c>
      <c r="H40" s="21" t="s">
        <v>44</v>
      </c>
      <c r="I40" s="21"/>
      <c r="J40" s="21"/>
    </row>
    <row r="44" spans="1:10" x14ac:dyDescent="0.75">
      <c r="B44" s="18"/>
      <c r="C44" s="18"/>
      <c r="D44" s="18"/>
      <c r="E44" s="18"/>
      <c r="F44" s="18"/>
    </row>
    <row r="45" spans="1:10" x14ac:dyDescent="0.75">
      <c r="B45" s="19"/>
      <c r="C45" s="20"/>
      <c r="D45" s="19"/>
      <c r="E45" s="19"/>
      <c r="F45" s="19"/>
    </row>
    <row r="46" spans="1:10" x14ac:dyDescent="0.75">
      <c r="D46" s="8"/>
      <c r="F46" s="8"/>
    </row>
    <row r="51" spans="2:3" x14ac:dyDescent="0.75">
      <c r="B51" s="8"/>
      <c r="C51" s="8"/>
    </row>
  </sheetData>
  <pageMargins left="0.7" right="0.7" top="0.75" bottom="0.75" header="0.3" footer="0.3"/>
  <pageSetup paperSize="9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5" workbookViewId="0">
      <selection activeCell="A43" sqref="A43"/>
    </sheetView>
  </sheetViews>
  <sheetFormatPr defaultRowHeight="14.75" x14ac:dyDescent="0.75"/>
  <cols>
    <col min="1" max="1" width="19.31640625" customWidth="1"/>
    <col min="2" max="9" width="7.6796875" customWidth="1"/>
  </cols>
  <sheetData>
    <row r="1" spans="1:9" x14ac:dyDescent="0.75">
      <c r="A1" t="s">
        <v>10</v>
      </c>
      <c r="B1" t="s">
        <v>36</v>
      </c>
    </row>
    <row r="3" spans="1:9" x14ac:dyDescent="0.75">
      <c r="B3" s="8"/>
      <c r="C3" s="8"/>
    </row>
    <row r="4" spans="1:9" x14ac:dyDescent="0.75">
      <c r="B4" t="s">
        <v>37</v>
      </c>
    </row>
    <row r="5" spans="1:9" x14ac:dyDescent="0.75">
      <c r="A5" t="s">
        <v>42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</row>
    <row r="6" spans="1:9" x14ac:dyDescent="0.75">
      <c r="A6" t="s">
        <v>59</v>
      </c>
      <c r="B6">
        <v>228670.019</v>
      </c>
      <c r="C6">
        <v>285142.00599999999</v>
      </c>
      <c r="D6">
        <v>366458.929</v>
      </c>
      <c r="E6">
        <v>480012.20899999997</v>
      </c>
      <c r="F6">
        <v>634567.04399999999</v>
      </c>
      <c r="G6">
        <v>817566.00399999996</v>
      </c>
      <c r="H6">
        <v>1049446.344</v>
      </c>
      <c r="I6">
        <v>1194369.9080000001</v>
      </c>
    </row>
    <row r="9" spans="1:9" x14ac:dyDescent="0.75">
      <c r="A9" t="s">
        <v>38</v>
      </c>
    </row>
    <row r="10" spans="1:9" x14ac:dyDescent="0.75">
      <c r="A10" t="s">
        <v>64</v>
      </c>
    </row>
    <row r="11" spans="1:9" x14ac:dyDescent="0.75">
      <c r="A11" t="s">
        <v>39</v>
      </c>
    </row>
    <row r="12" spans="1:9" x14ac:dyDescent="0.75">
      <c r="A12" t="s">
        <v>40</v>
      </c>
    </row>
    <row r="13" spans="1:9" x14ac:dyDescent="0.75">
      <c r="A13" t="s">
        <v>41</v>
      </c>
    </row>
    <row r="17" spans="8:14" x14ac:dyDescent="0.75">
      <c r="I17" s="21"/>
      <c r="J17" s="21"/>
      <c r="K17" s="21"/>
      <c r="L17" s="21"/>
      <c r="M17" s="21"/>
      <c r="N17" s="21"/>
    </row>
    <row r="18" spans="8:14" x14ac:dyDescent="0.75">
      <c r="I18" s="21"/>
      <c r="J18" s="21"/>
      <c r="K18" s="21"/>
      <c r="L18" s="21"/>
      <c r="M18" s="21"/>
      <c r="N18" s="21"/>
    </row>
    <row r="19" spans="8:14" x14ac:dyDescent="0.75">
      <c r="I19" s="21"/>
      <c r="J19" s="21"/>
      <c r="K19" s="21"/>
      <c r="L19" s="21"/>
      <c r="M19" s="21"/>
      <c r="N19" s="21"/>
    </row>
    <row r="20" spans="8:14" x14ac:dyDescent="0.75">
      <c r="H20" s="21"/>
      <c r="I20" s="21"/>
      <c r="J20" s="21"/>
      <c r="K20" s="21"/>
      <c r="L20" s="21"/>
      <c r="M20" s="21"/>
      <c r="N20" s="21"/>
    </row>
    <row r="33" spans="1:14" x14ac:dyDescent="0.75">
      <c r="A33" t="s">
        <v>45</v>
      </c>
      <c r="J33" s="32" t="s">
        <v>58</v>
      </c>
    </row>
    <row r="34" spans="1:14" x14ac:dyDescent="0.75">
      <c r="J34" s="31" t="s">
        <v>61</v>
      </c>
    </row>
    <row r="35" spans="1:14" x14ac:dyDescent="0.75">
      <c r="B35" s="29" t="s">
        <v>47</v>
      </c>
      <c r="C35" s="29" t="s">
        <v>48</v>
      </c>
      <c r="D35" s="29" t="s">
        <v>49</v>
      </c>
      <c r="E35" s="29" t="s">
        <v>50</v>
      </c>
      <c r="F35" s="29" t="s">
        <v>51</v>
      </c>
      <c r="G35" s="29" t="s">
        <v>53</v>
      </c>
      <c r="H35" s="30" t="s">
        <v>54</v>
      </c>
      <c r="I35" s="30" t="s">
        <v>55</v>
      </c>
      <c r="J35" s="31" t="s">
        <v>60</v>
      </c>
    </row>
    <row r="36" spans="1:14" x14ac:dyDescent="0.75">
      <c r="A36" t="s">
        <v>46</v>
      </c>
      <c r="B36" s="21">
        <f>C6-B6</f>
        <v>56471.986999999994</v>
      </c>
      <c r="C36" s="21">
        <f t="shared" ref="C36:H36" si="0">D6-C6</f>
        <v>81316.92300000001</v>
      </c>
      <c r="D36" s="21">
        <f t="shared" si="0"/>
        <v>113553.27999999997</v>
      </c>
      <c r="E36" s="21">
        <f t="shared" si="0"/>
        <v>154554.83500000002</v>
      </c>
      <c r="F36" s="21">
        <f t="shared" si="0"/>
        <v>182998.95999999996</v>
      </c>
      <c r="G36" s="21">
        <f t="shared" si="0"/>
        <v>231880.34000000008</v>
      </c>
      <c r="H36" s="21">
        <f t="shared" si="0"/>
        <v>144923.56400000001</v>
      </c>
      <c r="I36" s="21">
        <f>I6-B6</f>
        <v>965699.88900000008</v>
      </c>
      <c r="J36" s="31" t="s">
        <v>62</v>
      </c>
    </row>
    <row r="37" spans="1:14" x14ac:dyDescent="0.75">
      <c r="A37" t="s">
        <v>52</v>
      </c>
      <c r="B37" s="21">
        <f>(1/10)*LN(C6/B6)</f>
        <v>2.2070732354153327E-2</v>
      </c>
      <c r="C37" s="21">
        <f>(1/10)*LN(D6/C6)</f>
        <v>2.5089912944970729E-2</v>
      </c>
      <c r="D37" s="21">
        <f t="shared" ref="D37:G37" si="1">(1/10)*LN(E6/D6)</f>
        <v>2.6992508670372013E-2</v>
      </c>
      <c r="E37" s="21">
        <f t="shared" si="1"/>
        <v>2.791314068798352E-2</v>
      </c>
      <c r="F37" s="21">
        <f t="shared" si="1"/>
        <v>2.5338869247516077E-2</v>
      </c>
      <c r="G37" s="21">
        <f t="shared" si="1"/>
        <v>2.4968637430585996E-2</v>
      </c>
      <c r="H37" s="21">
        <f>(1/5)*LN(I6/H6)</f>
        <v>2.5871207802366094E-2</v>
      </c>
      <c r="I37" s="21">
        <f>(1/65)*LN(I6/B6)</f>
        <v>2.5432216190271494E-2</v>
      </c>
      <c r="J37" s="31" t="s">
        <v>63</v>
      </c>
    </row>
    <row r="38" spans="1:14" x14ac:dyDescent="0.75">
      <c r="J38" s="31" t="s">
        <v>65</v>
      </c>
    </row>
    <row r="39" spans="1:14" x14ac:dyDescent="0.75">
      <c r="A39" s="21" t="s">
        <v>67</v>
      </c>
    </row>
    <row r="42" spans="1:14" x14ac:dyDescent="0.75">
      <c r="A42" t="s">
        <v>56</v>
      </c>
    </row>
    <row r="43" spans="1:14" x14ac:dyDescent="0.75">
      <c r="A43" t="s">
        <v>57</v>
      </c>
      <c r="B43" s="21">
        <f>I6*EXP(0.025*15)</f>
        <v>1737797.962018331</v>
      </c>
      <c r="K43" s="30"/>
      <c r="L43" s="30"/>
    </row>
    <row r="44" spans="1:14" x14ac:dyDescent="0.75">
      <c r="B44" s="21"/>
      <c r="C44" s="21"/>
      <c r="D44" s="21"/>
      <c r="E44" s="21"/>
      <c r="F44" s="21"/>
      <c r="G44" s="21"/>
      <c r="H44" s="21"/>
      <c r="I44" s="21"/>
      <c r="K44" s="31"/>
      <c r="L44" s="31"/>
      <c r="M44" s="21"/>
      <c r="N44" s="21"/>
    </row>
    <row r="45" spans="1:14" x14ac:dyDescent="0.75">
      <c r="B45" s="21"/>
      <c r="C45" s="21"/>
      <c r="D45" s="21"/>
      <c r="E45" s="21"/>
      <c r="F45" s="21"/>
      <c r="G45" s="21"/>
      <c r="H45" s="21"/>
      <c r="I45" s="21"/>
      <c r="K45" s="31"/>
      <c r="L45" s="31"/>
      <c r="M45" s="21"/>
      <c r="N45" s="21"/>
    </row>
    <row r="46" spans="1:14" x14ac:dyDescent="0.75">
      <c r="B46" s="21"/>
      <c r="C46" s="21"/>
      <c r="D46" s="21"/>
      <c r="E46" s="21"/>
      <c r="F46" s="21"/>
      <c r="G46" s="21"/>
      <c r="H46" s="21"/>
      <c r="I46" s="21"/>
      <c r="K46" s="31"/>
      <c r="L46" s="31"/>
      <c r="M46" s="21"/>
      <c r="N46" s="21"/>
    </row>
    <row r="47" spans="1:14" x14ac:dyDescent="0.75">
      <c r="B47" s="21"/>
      <c r="C47" s="21"/>
      <c r="D47" s="21"/>
      <c r="E47" s="21"/>
      <c r="F47" s="21"/>
      <c r="G47" s="21"/>
      <c r="H47" s="21"/>
      <c r="I47" s="21"/>
      <c r="K47" s="31"/>
      <c r="L47" s="31"/>
      <c r="M47" s="21"/>
      <c r="N47" s="21"/>
    </row>
    <row r="48" spans="1:14" x14ac:dyDescent="0.7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Es.1</vt:lpstr>
      <vt:lpstr>Es.2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De Rose</cp:lastModifiedBy>
  <cp:lastPrinted>2017-09-26T08:23:21Z</cp:lastPrinted>
  <dcterms:created xsi:type="dcterms:W3CDTF">2014-09-12T06:18:33Z</dcterms:created>
  <dcterms:modified xsi:type="dcterms:W3CDTF">2017-09-28T18:01:36Z</dcterms:modified>
</cp:coreProperties>
</file>